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7160" windowHeight="9270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</definedNames>
  <calcPr calcId="144525"/>
</workbook>
</file>

<file path=xl/calcChain.xml><?xml version="1.0" encoding="utf-8"?>
<calcChain xmlns="http://schemas.openxmlformats.org/spreadsheetml/2006/main">
  <c r="P22" i="1" l="1"/>
  <c r="S15" i="1"/>
  <c r="R15" i="1"/>
  <c r="Q15" i="1"/>
  <c r="G15" i="1"/>
  <c r="F15" i="1"/>
  <c r="E15" i="1"/>
  <c r="D15" i="1"/>
  <c r="C15" i="1"/>
  <c r="S14" i="1"/>
  <c r="R14" i="1"/>
  <c r="Q14" i="1"/>
  <c r="P14" i="1"/>
  <c r="M14" i="1"/>
  <c r="L14" i="1"/>
  <c r="I14" i="1"/>
  <c r="H14" i="1"/>
  <c r="G14" i="1"/>
  <c r="F14" i="1"/>
  <c r="E14" i="1"/>
  <c r="D14" i="1"/>
  <c r="C14" i="1"/>
  <c r="S13" i="1"/>
  <c r="R13" i="1"/>
  <c r="Q13" i="1"/>
  <c r="M13" i="1"/>
  <c r="I13" i="1"/>
  <c r="G13" i="1"/>
  <c r="F13" i="1"/>
  <c r="E13" i="1"/>
  <c r="D13" i="1"/>
  <c r="C13" i="1"/>
  <c r="S12" i="1"/>
  <c r="R12" i="1"/>
  <c r="Q12" i="1"/>
  <c r="N12" i="1"/>
  <c r="M12" i="1"/>
  <c r="J12" i="1"/>
  <c r="I12" i="1"/>
  <c r="G12" i="1"/>
  <c r="F12" i="1"/>
  <c r="E12" i="1"/>
  <c r="D12" i="1"/>
  <c r="C12" i="1"/>
  <c r="S11" i="1"/>
  <c r="R11" i="1"/>
  <c r="Q11" i="1"/>
  <c r="G11" i="1"/>
  <c r="F11" i="1"/>
  <c r="E11" i="1"/>
  <c r="D11" i="1"/>
  <c r="C11" i="1"/>
  <c r="S10" i="1"/>
  <c r="R10" i="1"/>
  <c r="Q10" i="1"/>
  <c r="P10" i="1"/>
  <c r="M10" i="1"/>
  <c r="L10" i="1"/>
  <c r="I10" i="1"/>
  <c r="H10" i="1"/>
  <c r="G10" i="1"/>
  <c r="F10" i="1"/>
  <c r="E10" i="1"/>
  <c r="D10" i="1"/>
  <c r="C10" i="1"/>
  <c r="S9" i="1"/>
  <c r="R9" i="1"/>
  <c r="Q9" i="1"/>
  <c r="G20" i="1" s="1"/>
  <c r="N9" i="1"/>
  <c r="M9" i="1"/>
  <c r="J9" i="1"/>
  <c r="I9" i="1"/>
  <c r="G9" i="1"/>
  <c r="F9" i="1"/>
  <c r="E9" i="1"/>
  <c r="D9" i="1"/>
  <c r="C9" i="1"/>
  <c r="P8" i="1"/>
  <c r="P13" i="1" s="1"/>
  <c r="O8" i="1"/>
  <c r="O14" i="1" s="1"/>
  <c r="N8" i="1"/>
  <c r="N15" i="1" s="1"/>
  <c r="M8" i="1"/>
  <c r="M15" i="1" s="1"/>
  <c r="L8" i="1"/>
  <c r="L13" i="1" s="1"/>
  <c r="K8" i="1"/>
  <c r="K14" i="1" s="1"/>
  <c r="J8" i="1"/>
  <c r="J15" i="1" s="1"/>
  <c r="I8" i="1"/>
  <c r="I15" i="1" s="1"/>
  <c r="H8" i="1"/>
  <c r="H13" i="1" s="1"/>
  <c r="S4" i="1"/>
  <c r="B4" i="1"/>
  <c r="S3" i="1"/>
  <c r="B3" i="1"/>
  <c r="S2" i="1"/>
  <c r="F2" i="1"/>
  <c r="F1" i="1"/>
  <c r="K11" i="1" l="1"/>
  <c r="K15" i="1"/>
  <c r="H11" i="1"/>
  <c r="L11" i="1"/>
  <c r="P11" i="1"/>
  <c r="K12" i="1"/>
  <c r="O12" i="1"/>
  <c r="J13" i="1"/>
  <c r="N13" i="1"/>
  <c r="H15" i="1"/>
  <c r="L15" i="1"/>
  <c r="P15" i="1"/>
  <c r="G19" i="1"/>
  <c r="K9" i="1"/>
  <c r="O9" i="1"/>
  <c r="J10" i="1"/>
  <c r="N10" i="1"/>
  <c r="I11" i="1"/>
  <c r="M11" i="1"/>
  <c r="H12" i="1"/>
  <c r="L12" i="1"/>
  <c r="P12" i="1"/>
  <c r="K13" i="1"/>
  <c r="O13" i="1"/>
  <c r="J14" i="1"/>
  <c r="N14" i="1"/>
  <c r="O11" i="1"/>
  <c r="O15" i="1"/>
  <c r="H9" i="1"/>
  <c r="L9" i="1"/>
  <c r="P9" i="1"/>
  <c r="K10" i="1"/>
  <c r="O10" i="1"/>
  <c r="J11" i="1"/>
  <c r="N11" i="1"/>
  <c r="G21" i="1" l="1"/>
  <c r="H20" i="1" s="1"/>
  <c r="H19" i="1" l="1"/>
  <c r="H21" i="1" s="1"/>
</calcChain>
</file>

<file path=xl/sharedStrings.xml><?xml version="1.0" encoding="utf-8"?>
<sst xmlns="http://schemas.openxmlformats.org/spreadsheetml/2006/main" count="41" uniqueCount="39">
  <si>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</si>
  <si>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</si>
  <si>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</si>
  <si>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</si>
  <si>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</si>
  <si>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</si>
  <si>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</si>
  <si>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</si>
  <si>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</si>
  <si>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</si>
  <si>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</si>
  <si>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</si>
  <si>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</si>
  <si>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</si>
  <si>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</si>
  <si>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</si>
  <si>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</si>
  <si>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</si>
  <si>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</si>
  <si>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</si>
  <si>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</si>
  <si>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</si>
  <si>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</si>
  <si>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</si>
  <si>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</si>
  <si>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</si>
  <si>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</si>
  <si>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</si>
  <si>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</si>
  <si>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</si>
  <si>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</si>
  <si>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</si>
  <si>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</si>
  <si>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</si>
  <si>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</si>
  <si>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</si>
  <si>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Dương Nữ Thục Đoan</t>
  </si>
  <si>
    <t>TS. Nguyễn Gia Như</t>
  </si>
  <si>
    <t>TS. Nguyễn Phi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</si>
</sst>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4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Arial"/>
      <family val="2"/>
      <charset val="163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theme="1"/>
      <name val="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32">
    <xf numFmtId="0" fontId="0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3" borderId="0"/>
    <xf numFmtId="0" fontId="18" fillId="0" borderId="0">
      <alignment wrapText="1"/>
    </xf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6" fillId="0" borderId="0" applyFill="0" applyBorder="0" applyAlignment="0"/>
    <xf numFmtId="0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0" fontId="21" fillId="0" borderId="0"/>
    <xf numFmtId="171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4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5" fillId="0" borderId="0" applyFont="0" applyFill="0" applyBorder="0" applyAlignment="0" applyProtection="0"/>
    <xf numFmtId="173" fontId="6" fillId="0" borderId="0" applyFont="0" applyFill="0" applyBorder="0" applyAlignment="0" applyProtection="0"/>
    <xf numFmtId="175" fontId="24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24" fillId="0" borderId="0"/>
    <xf numFmtId="0" fontId="6" fillId="0" borderId="0" applyFill="0" applyBorder="0" applyAlignment="0"/>
    <xf numFmtId="0" fontId="6" fillId="0" borderId="0" applyFill="0" applyBorder="0" applyAlignment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27" fillId="0" borderId="0">
      <alignment horizontal="left"/>
    </xf>
    <xf numFmtId="0" fontId="28" fillId="0" borderId="15" applyNumberFormat="0" applyAlignment="0" applyProtection="0">
      <alignment horizontal="left" vertical="center"/>
    </xf>
    <xf numFmtId="0" fontId="28" fillId="0" borderId="5">
      <alignment horizontal="left" vertical="center"/>
    </xf>
    <xf numFmtId="0" fontId="29" fillId="0" borderId="0" applyProtection="0"/>
    <xf numFmtId="0" fontId="28" fillId="0" borderId="0" applyProtection="0"/>
    <xf numFmtId="10" fontId="26" fillId="4" borderId="10" applyNumberFormat="0" applyBorder="0" applyAlignment="0" applyProtection="0"/>
    <xf numFmtId="10" fontId="26" fillId="4" borderId="10" applyNumberFormat="0" applyBorder="0" applyAlignment="0" applyProtection="0"/>
    <xf numFmtId="0" fontId="6" fillId="0" borderId="0" applyFill="0" applyBorder="0" applyAlignment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6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2" fillId="0" borderId="0" applyNumberFormat="0" applyFont="0" applyFill="0" applyAlignment="0"/>
    <xf numFmtId="0" fontId="33" fillId="0" borderId="0"/>
    <xf numFmtId="37" fontId="34" fillId="0" borderId="0"/>
    <xf numFmtId="179" fontId="35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39" fillId="0" borderId="0"/>
    <xf numFmtId="0" fontId="40" fillId="0" borderId="0"/>
    <xf numFmtId="0" fontId="37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41" fillId="0" borderId="0"/>
    <xf numFmtId="0" fontId="36" fillId="0" borderId="0"/>
    <xf numFmtId="0" fontId="36" fillId="0" borderId="0"/>
    <xf numFmtId="0" fontId="42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17" applyNumberFormat="0" applyBorder="0"/>
    <xf numFmtId="0" fontId="6" fillId="0" borderId="0" applyFill="0" applyBorder="0" applyAlignment="0"/>
    <xf numFmtId="0" fontId="6" fillId="0" borderId="0" applyFill="0" applyBorder="0" applyAlignment="0"/>
    <xf numFmtId="3" fontId="43" fillId="0" borderId="0"/>
    <xf numFmtId="0" fontId="31" fillId="0" borderId="0"/>
    <xf numFmtId="49" fontId="44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18" applyNumberFormat="0" applyFont="0" applyFill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8" fillId="0" borderId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0" fontId="32" fillId="0" borderId="0"/>
    <xf numFmtId="166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52" fillId="0" borderId="0"/>
    <xf numFmtId="183" fontId="51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0" fontId="2" fillId="0" borderId="6" xfId="0" applyFont="1" applyFill="1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8" fillId="0" borderId="0" xfId="0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Border="1"/>
    <xf numFmtId="0" fontId="9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10" fillId="0" borderId="0" xfId="0" applyFont="1" applyAlignment="1"/>
    <xf numFmtId="0" fontId="5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32">
    <cellStyle name="??" xfId="3"/>
    <cellStyle name="?? [0.00]_PRODUCT DETAIL Q1" xfId="4"/>
    <cellStyle name="?? [0]" xfId="5"/>
    <cellStyle name="?? [0] 2" xfId="6"/>
    <cellStyle name="?? 2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1" xfId="13"/>
    <cellStyle name="2" xfId="14"/>
    <cellStyle name="3" xfId="15"/>
    <cellStyle name="4" xfId="16"/>
    <cellStyle name="ÅëÈ­ [0]_±âÅ¸" xfId="17"/>
    <cellStyle name="AeE­ [0]_INQUIRY ¿µ¾÷AßAø " xfId="18"/>
    <cellStyle name="ÅëÈ­_±âÅ¸" xfId="19"/>
    <cellStyle name="AeE­_INQUIRY ¿µ¾÷AßAø " xfId="20"/>
    <cellStyle name="ÄÞ¸¶ [0]_±âÅ¸" xfId="21"/>
    <cellStyle name="AÞ¸¶ [0]_INQUIRY ¿?¾÷AßAø " xfId="22"/>
    <cellStyle name="ÄÞ¸¶_±âÅ¸" xfId="23"/>
    <cellStyle name="AÞ¸¶_INQUIRY ¿?¾÷AßAø " xfId="24"/>
    <cellStyle name="C?AØ_¿?¾÷CoE² " xfId="25"/>
    <cellStyle name="Ç¥ÁØ_#2(M17)_1" xfId="26"/>
    <cellStyle name="C￥AØ_¿μ¾÷CoE² " xfId="27"/>
    <cellStyle name="Calc Currency (0)" xfId="28"/>
    <cellStyle name="Calc Currency (0) 2" xfId="29"/>
    <cellStyle name="Calc Percent (0)" xfId="30"/>
    <cellStyle name="Calc Percent (0) 2" xfId="31"/>
    <cellStyle name="Calc Percent (1)" xfId="32"/>
    <cellStyle name="Calc Percent (1) 2" xfId="33"/>
    <cellStyle name="category" xfId="34"/>
    <cellStyle name="Comma 2" xfId="35"/>
    <cellStyle name="Comma 3" xfId="36"/>
    <cellStyle name="comma zerodec" xfId="37"/>
    <cellStyle name="Comma0" xfId="38"/>
    <cellStyle name="Comma0 2" xfId="39"/>
    <cellStyle name="Currency0" xfId="40"/>
    <cellStyle name="Currency0 2" xfId="41"/>
    <cellStyle name="Currency0 3" xfId="42"/>
    <cellStyle name="Currency1" xfId="43"/>
    <cellStyle name="Date" xfId="44"/>
    <cellStyle name="Date 2" xfId="45"/>
    <cellStyle name="Dollar (zero dec)" xfId="46"/>
    <cellStyle name="Enter Currency (0)" xfId="47"/>
    <cellStyle name="Enter Currency (0) 2" xfId="48"/>
    <cellStyle name="Fixed" xfId="49"/>
    <cellStyle name="Fixed 2" xfId="50"/>
    <cellStyle name="Grey" xfId="51"/>
    <cellStyle name="Grey 2" xfId="52"/>
    <cellStyle name="HEADER" xfId="53"/>
    <cellStyle name="Header1" xfId="54"/>
    <cellStyle name="Header2" xfId="55"/>
    <cellStyle name="HEADING1" xfId="56"/>
    <cellStyle name="HEADING2" xfId="57"/>
    <cellStyle name="Input [yellow]" xfId="58"/>
    <cellStyle name="Input [yellow] 2" xfId="59"/>
    <cellStyle name="Link Currency (0)" xfId="60"/>
    <cellStyle name="Link Currency (0) 2" xfId="61"/>
    <cellStyle name="Milliers [0]_AR1194" xfId="62"/>
    <cellStyle name="Milliers_AR1194" xfId="63"/>
    <cellStyle name="Model" xfId="64"/>
    <cellStyle name="Monétaire [0]_AR1194" xfId="65"/>
    <cellStyle name="Monétaire_AR1194" xfId="66"/>
    <cellStyle name="n" xfId="67"/>
    <cellStyle name="New Times Roman" xfId="68"/>
    <cellStyle name="no dec" xfId="69"/>
    <cellStyle name="Normal" xfId="0" builtinId="0"/>
    <cellStyle name="Normal - Style1" xfId="70"/>
    <cellStyle name="Normal 10" xfId="71"/>
    <cellStyle name="Normal 11" xfId="72"/>
    <cellStyle name="Normal 2" xfId="73"/>
    <cellStyle name="Normal 2 2" xfId="74"/>
    <cellStyle name="Normal 2 2 2" xfId="75"/>
    <cellStyle name="Normal 2 2 2 2" xfId="76"/>
    <cellStyle name="Normal 2 2 3" xfId="77"/>
    <cellStyle name="Normal 2 2 4" xfId="78"/>
    <cellStyle name="Normal 2 3" xfId="79"/>
    <cellStyle name="Normal 2 4" xfId="80"/>
    <cellStyle name="Normal 2 4 2" xfId="81"/>
    <cellStyle name="Normal 2 5" xfId="82"/>
    <cellStyle name="Normal 2 6" xfId="2"/>
    <cellStyle name="Normal 2_du kien dot 1 hoc ky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6" xfId="90"/>
    <cellStyle name="Normal 6 2" xfId="91"/>
    <cellStyle name="Normal 7" xfId="92"/>
    <cellStyle name="Normal 8" xfId="93"/>
    <cellStyle name="Normal 9" xfId="94"/>
    <cellStyle name="Normal1" xfId="95"/>
    <cellStyle name="Percent" xfId="1" builtinId="5"/>
    <cellStyle name="Percent [2]" xfId="96"/>
    <cellStyle name="Percent [2] 2" xfId="97"/>
    <cellStyle name="Percent 2" xfId="98"/>
    <cellStyle name="Percent 3" xfId="99"/>
    <cellStyle name="Percent 4" xfId="100"/>
    <cellStyle name="Percent 5" xfId="101"/>
    <cellStyle name="PERCENTAGE" xfId="102"/>
    <cellStyle name="PrePop Currency (0)" xfId="103"/>
    <cellStyle name="PrePop Currency (0) 2" xfId="104"/>
    <cellStyle name="songuyen" xfId="105"/>
    <cellStyle name="subhead" xfId="106"/>
    <cellStyle name="Text Indent A" xfId="107"/>
    <cellStyle name="Text Indent B" xfId="108"/>
    <cellStyle name="Text Indent B 2" xfId="109"/>
    <cellStyle name="Total 2" xfId="110"/>
    <cellStyle name=" [0.00]_ Att. 1- Cover" xfId="111"/>
    <cellStyle name="_ Att. 1- Cover" xfId="112"/>
    <cellStyle name="?_ Att. 1- Cover" xfId="113"/>
    <cellStyle name="똿뗦먛귟 [0.00]_PRODUCT DETAIL Q1" xfId="114"/>
    <cellStyle name="똿뗦먛귟_PRODUCT DETAIL Q1" xfId="115"/>
    <cellStyle name="믅됞 [0.00]_PRODUCT DETAIL Q1" xfId="116"/>
    <cellStyle name="믅됞_PRODUCT DETAIL Q1" xfId="117"/>
    <cellStyle name="백분율_95" xfId="118"/>
    <cellStyle name="뷭?_BOOKSHIP" xfId="119"/>
    <cellStyle name="콤마 [0]_1202" xfId="120"/>
    <cellStyle name="콤마_1202" xfId="121"/>
    <cellStyle name="통화 [0]_1202" xfId="122"/>
    <cellStyle name="통화_1202" xfId="123"/>
    <cellStyle name="표준_(정보부문)월별인원계획" xfId="124"/>
    <cellStyle name="一般_00Q3902REV.1" xfId="125"/>
    <cellStyle name="千分位[0]_00Q3902REV.1" xfId="126"/>
    <cellStyle name="千分位_00Q3902REV.1" xfId="127"/>
    <cellStyle name="標準_機器ﾘｽト (2)" xfId="128"/>
    <cellStyle name="貨幣 [0]_00Q3902REV.1" xfId="129"/>
    <cellStyle name="貨幣[0]_BRE" xfId="130"/>
    <cellStyle name="貨幣_00Q3902REV.1" xfId="131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15MCE%20-%20HK1%20-%20CIE623%20-%20C&#416;%20H&#7884;C%20&#272;&#7844;T%20V&#192;%20N&#7872;N%20M&#211;NG%20N&#194;NG%20CA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1">
          <cell r="D1" t="str">
            <v>DANH SÁCH HỌC VIÊN DỰ THI KẾT THÚC HỌC PHẦN</v>
          </cell>
          <cell r="R1" t="str">
            <v>K15MCE</v>
          </cell>
        </row>
        <row r="2">
          <cell r="G2" t="str">
            <v>CƠ HỌC ĐẤT VÀ NỀN MÓNG NÂNG CAO</v>
          </cell>
          <cell r="R2">
            <v>3</v>
          </cell>
        </row>
        <row r="3">
          <cell r="G3" t="str">
            <v>CIE623</v>
          </cell>
          <cell r="R3">
            <v>1</v>
          </cell>
        </row>
        <row r="4">
          <cell r="A4" t="str">
            <v>Thời gian : 09h15 ngày 09/07/2017</v>
          </cell>
          <cell r="R4">
            <v>1</v>
          </cell>
        </row>
        <row r="6">
          <cell r="H6">
            <v>0</v>
          </cell>
          <cell r="I6">
            <v>0</v>
          </cell>
          <cell r="J6">
            <v>0.3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0.7</v>
          </cell>
        </row>
        <row r="7">
          <cell r="A7">
            <v>1</v>
          </cell>
          <cell r="B7">
            <v>2231610431</v>
          </cell>
          <cell r="C7" t="str">
            <v>Nguyễn Thế</v>
          </cell>
          <cell r="D7" t="str">
            <v>Anh</v>
          </cell>
          <cell r="E7" t="str">
            <v>Nam</v>
          </cell>
          <cell r="F7">
            <v>32053</v>
          </cell>
          <cell r="G7" t="str">
            <v>K15MCE</v>
          </cell>
          <cell r="J7">
            <v>8</v>
          </cell>
          <cell r="P7">
            <v>8</v>
          </cell>
          <cell r="Q7">
            <v>8</v>
          </cell>
          <cell r="R7" t="str">
            <v>Tám</v>
          </cell>
          <cell r="S7">
            <v>0</v>
          </cell>
        </row>
        <row r="8">
          <cell r="A8">
            <v>2</v>
          </cell>
          <cell r="B8">
            <v>2231610432</v>
          </cell>
          <cell r="C8" t="str">
            <v>Võ Hữu</v>
          </cell>
          <cell r="D8" t="str">
            <v>Dũng</v>
          </cell>
          <cell r="E8" t="str">
            <v>Nam</v>
          </cell>
          <cell r="F8" t="str">
            <v>13/06/1973</v>
          </cell>
          <cell r="G8" t="str">
            <v>K15MCE</v>
          </cell>
          <cell r="J8">
            <v>7</v>
          </cell>
          <cell r="P8">
            <v>8</v>
          </cell>
          <cell r="Q8">
            <v>7.7</v>
          </cell>
          <cell r="R8" t="str">
            <v>Bảy Phẩy Bảy</v>
          </cell>
          <cell r="S8">
            <v>0</v>
          </cell>
        </row>
        <row r="9">
          <cell r="A9">
            <v>3</v>
          </cell>
          <cell r="B9">
            <v>2231610433</v>
          </cell>
          <cell r="C9" t="str">
            <v>Lê Hoàng</v>
          </cell>
          <cell r="D9" t="str">
            <v>Đạt</v>
          </cell>
          <cell r="E9" t="str">
            <v>Nam</v>
          </cell>
          <cell r="F9" t="str">
            <v>27/07/1993</v>
          </cell>
          <cell r="G9" t="str">
            <v>K15MCE</v>
          </cell>
          <cell r="J9">
            <v>8</v>
          </cell>
          <cell r="P9">
            <v>7</v>
          </cell>
          <cell r="Q9">
            <v>7.3</v>
          </cell>
          <cell r="R9" t="str">
            <v>Bảy Phẩy Ba</v>
          </cell>
          <cell r="S9">
            <v>0</v>
          </cell>
        </row>
        <row r="10">
          <cell r="A10">
            <v>4</v>
          </cell>
          <cell r="B10">
            <v>2231610434</v>
          </cell>
          <cell r="C10" t="str">
            <v>Võ Quốc</v>
          </cell>
          <cell r="D10" t="str">
            <v>Nam</v>
          </cell>
          <cell r="E10" t="str">
            <v>Nam</v>
          </cell>
          <cell r="F10">
            <v>27760</v>
          </cell>
          <cell r="G10" t="str">
            <v>K15MCE</v>
          </cell>
          <cell r="J10">
            <v>8</v>
          </cell>
          <cell r="P10">
            <v>8</v>
          </cell>
          <cell r="Q10">
            <v>8</v>
          </cell>
          <cell r="R10" t="str">
            <v>Tám</v>
          </cell>
          <cell r="S10">
            <v>0</v>
          </cell>
        </row>
        <row r="11">
          <cell r="A11">
            <v>5</v>
          </cell>
          <cell r="B11">
            <v>2231610435</v>
          </cell>
          <cell r="C11" t="str">
            <v>Lê Đức</v>
          </cell>
          <cell r="D11" t="str">
            <v>Ngọ</v>
          </cell>
          <cell r="E11" t="str">
            <v>Nam</v>
          </cell>
          <cell r="F11" t="str">
            <v>24/01/1991</v>
          </cell>
          <cell r="G11" t="str">
            <v>K15MCE</v>
          </cell>
          <cell r="J11">
            <v>9</v>
          </cell>
          <cell r="P11">
            <v>7.5</v>
          </cell>
          <cell r="Q11">
            <v>8</v>
          </cell>
          <cell r="R11" t="str">
            <v>Tám</v>
          </cell>
          <cell r="S11">
            <v>0</v>
          </cell>
        </row>
        <row r="12">
          <cell r="A12">
            <v>6</v>
          </cell>
          <cell r="B12">
            <v>2231610436</v>
          </cell>
          <cell r="C12" t="str">
            <v>Lê Nhật</v>
          </cell>
          <cell r="D12" t="str">
            <v>Tân</v>
          </cell>
          <cell r="E12" t="str">
            <v>Nam</v>
          </cell>
          <cell r="F12" t="str">
            <v>16/10/1993</v>
          </cell>
          <cell r="G12" t="str">
            <v>K15MCE</v>
          </cell>
          <cell r="J12">
            <v>8</v>
          </cell>
          <cell r="P12">
            <v>5</v>
          </cell>
          <cell r="Q12">
            <v>5.9</v>
          </cell>
          <cell r="R12" t="str">
            <v>Năm Phẩy Chín</v>
          </cell>
          <cell r="S12">
            <v>0</v>
          </cell>
        </row>
        <row r="13">
          <cell r="A13">
            <v>7</v>
          </cell>
          <cell r="B13">
            <v>2231610437</v>
          </cell>
          <cell r="C13" t="str">
            <v>Nguyễn Hồng</v>
          </cell>
          <cell r="D13" t="str">
            <v>Thanh</v>
          </cell>
          <cell r="E13" t="str">
            <v>Nam</v>
          </cell>
          <cell r="F13" t="str">
            <v>22/09/1971</v>
          </cell>
          <cell r="G13" t="str">
            <v>K15MCE</v>
          </cell>
          <cell r="J13">
            <v>7</v>
          </cell>
          <cell r="P13">
            <v>8</v>
          </cell>
          <cell r="Q13">
            <v>7.7</v>
          </cell>
          <cell r="R13" t="str">
            <v>Bảy Phẩy Bảy</v>
          </cell>
          <cell r="S13">
            <v>0</v>
          </cell>
        </row>
        <row r="14">
          <cell r="A14">
            <v>8</v>
          </cell>
          <cell r="Q14">
            <v>0</v>
          </cell>
          <cell r="R14" t="str">
            <v>Không</v>
          </cell>
        </row>
        <row r="15">
          <cell r="A15">
            <v>9</v>
          </cell>
          <cell r="Q15">
            <v>0</v>
          </cell>
          <cell r="R15" t="str">
            <v>Không</v>
          </cell>
        </row>
        <row r="16">
          <cell r="A16">
            <v>10</v>
          </cell>
          <cell r="Q16">
            <v>0</v>
          </cell>
          <cell r="R16" t="str">
            <v>Không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  <sheetData sheetId="1"/>
      <sheetData sheetId="2"/>
      <sheetData sheetId="3"/>
      <sheetData sheetId="4"/>
      <sheetData sheetId="5">
        <row r="3">
          <cell r="K3" t="str">
            <v>MCS</v>
          </cell>
          <cell r="L3" t="str">
            <v>KHOA HỌC MÁY TÍNH</v>
          </cell>
        </row>
        <row r="4">
          <cell r="K4" t="str">
            <v>MBA</v>
          </cell>
          <cell r="L4" t="str">
            <v>QUẢN TRỊ KINH DOANH</v>
          </cell>
        </row>
        <row r="5">
          <cell r="K5" t="str">
            <v>MAC</v>
          </cell>
          <cell r="L5" t="str">
            <v>KẾ TOÁN</v>
          </cell>
        </row>
        <row r="6">
          <cell r="K6" t="str">
            <v>MCE</v>
          </cell>
          <cell r="L6" t="str">
            <v>KỸ THUẬT XÂY DỰNG DÂN DỤNG VÀ CÔNG NGHIỆP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75" customWidth="1"/>
    <col min="4" max="4" width="10.85546875" style="13" bestFit="1" customWidth="1"/>
    <col min="5" max="5" width="6.28515625" style="76" bestFit="1" customWidth="1"/>
    <col min="6" max="6" width="8.42578125" style="77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75" hidden="1" customWidth="1"/>
    <col min="16" max="16" width="4.140625" style="75" customWidth="1"/>
    <col min="17" max="17" width="3.85546875" style="75" customWidth="1"/>
    <col min="18" max="18" width="12.42578125" style="89" customWidth="1"/>
    <col min="19" max="19" width="9.85546875" style="87" customWidth="1"/>
    <col min="20" max="16384" width="9.140625" style="51"/>
  </cols>
  <sheetData>
    <row r="1" spans="1:19" s="1" customFormat="1" ht="14.25" customHeight="1">
      <c r="B1" s="2" t="s">
        <v>0</v>
      </c>
      <c r="C1" s="2"/>
      <c r="D1" s="2"/>
      <c r="E1" s="2"/>
      <c r="F1" s="3" t="str">
        <f>[1]DSSV!D1&amp;" * LỚP: "&amp;UPPER([1]DSSV!R1)</f>
        <v>DANH SÁCH HỌC VIÊN DỰ THI KẾT THÚC HỌC PHẦN * LỚP: K15MCE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4.25" customHeight="1">
      <c r="B2" s="2" t="s">
        <v>1</v>
      </c>
      <c r="C2" s="2"/>
      <c r="D2" s="2"/>
      <c r="E2" s="2"/>
      <c r="F2" s="3" t="str">
        <f>"CHUYÊN NGÀNH: "&amp;VLOOKUP(RIGHT([1]DSSV!R1,3),[1]CODEMON!$K$3:$L$27,2,0)</f>
        <v>CHUYÊN NGÀNH: KỸ THUẬT XÂY DỰNG DÂN DỤNG VÀ CÔNG NGHIỆP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tr">
        <f>"Số TC  : "&amp;[1]DSSV!R2</f>
        <v>Số TC  : 3</v>
      </c>
    </row>
    <row r="3" spans="1:19" s="5" customFormat="1" ht="14.25">
      <c r="B3" s="6" t="str">
        <f>"MÔN: "&amp;UPPER([1]DSSV!G2)&amp;" * " &amp; "MÃ MÔN: "&amp;[1]DSSV!G3</f>
        <v>MÔN: CƠ HỌC ĐẤT VÀ NỀN MÓNG NÂNG CAO * MÃ MÔN: CIE623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tr">
        <f>"Học kỳ : " &amp; [1]DSSV!R3</f>
        <v>Học kỳ : 1</v>
      </c>
    </row>
    <row r="4" spans="1:19" s="5" customFormat="1" ht="15">
      <c r="B4" s="8" t="str">
        <f>[1]DSSV!A4</f>
        <v>Thời gian : 09h15 ngày 09/07/2017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tr">
        <f>"Lần thi : "&amp;[1]DSSV!R4</f>
        <v>Lần thi : 1</v>
      </c>
    </row>
    <row r="5" spans="1:19" s="12" customFormat="1" ht="12" hidden="1" customHeight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1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19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f>[1]DSSV!H6</f>
        <v>0</v>
      </c>
      <c r="I8" s="41">
        <f>[1]DSSV!I6</f>
        <v>0</v>
      </c>
      <c r="J8" s="41">
        <f>[1]DSSV!J6</f>
        <v>0.3</v>
      </c>
      <c r="K8" s="41">
        <f>[1]DSSV!K6</f>
        <v>0</v>
      </c>
      <c r="L8" s="41">
        <f>[1]DSSV!L6</f>
        <v>0</v>
      </c>
      <c r="M8" s="41">
        <f>[1]DSSV!M6</f>
        <v>0</v>
      </c>
      <c r="N8" s="41">
        <f>[1]DSSV!N6</f>
        <v>0</v>
      </c>
      <c r="O8" s="41">
        <f>[1]DSSV!O6</f>
        <v>0</v>
      </c>
      <c r="P8" s="41">
        <f>[1]DSSV!P6</f>
        <v>0.7</v>
      </c>
      <c r="Q8" s="42" t="s">
        <v>19</v>
      </c>
      <c r="R8" s="32" t="s">
        <v>20</v>
      </c>
      <c r="S8" s="43"/>
    </row>
    <row r="9" spans="1:19" ht="20.100000000000001" customHeight="1">
      <c r="A9" s="44">
        <v>1</v>
      </c>
      <c r="B9" s="45">
        <v>1</v>
      </c>
      <c r="C9" s="45">
        <f>IF(ISNA(VLOOKUP($A9,DSLOP,IN_DTK!C$5,0))=FALSE,VLOOKUP($A9,DSLOP,IN_DTK!C$5,0),"")</f>
        <v>2231610431</v>
      </c>
      <c r="D9" s="46" t="str">
        <f>IF(ISNA(VLOOKUP($A9,DSLOP,IN_DTK!D$5,0))=FALSE,VLOOKUP($A9,DSLOP,IN_DTK!D$5,0),"")</f>
        <v>Nguyễn Thế</v>
      </c>
      <c r="E9" s="47" t="str">
        <f>IF(ISNA(VLOOKUP($A9,DSLOP,IN_DTK!E$5,0))=FALSE,VLOOKUP($A9,DSLOP,IN_DTK!E$5,0),"")</f>
        <v>Anh</v>
      </c>
      <c r="F9" s="48">
        <f>IF(ISNA(VLOOKUP($A9,DSLOP,IN_DTK!F$5,0))=FALSE,VLOOKUP($A9,DSLOP,IN_DTK!F$5,0),"")</f>
        <v>32053</v>
      </c>
      <c r="G9" s="49" t="str">
        <f>IF(ISNA(VLOOKUP($A9,DSLOP,IN_DTK!G$5,0))=FALSE,VLOOKUP($A9,DSLOP,IN_DTK!G$5,0),"")</f>
        <v>K15MCE</v>
      </c>
      <c r="H9" s="45" t="str">
        <f>IF(ISNA(VLOOKUP($A9,DSLOP,IN_DTK!H$5,0))=FALSE,IF(H$8&lt;&gt;0,VLOOKUP($A9,DSLOP,IN_DTK!H$5,0),""),"")</f>
        <v/>
      </c>
      <c r="I9" s="45" t="str">
        <f>IF(ISNA(VLOOKUP($A9,DSLOP,IN_DTK!I$5,0))=FALSE,IF(I$8&lt;&gt;0,VLOOKUP($A9,DSLOP,IN_DTK!I$5,0),""),"")</f>
        <v/>
      </c>
      <c r="J9" s="45">
        <f>IF(ISNA(VLOOKUP($A9,DSLOP,IN_DTK!J$5,0))=FALSE,IF(J$8&lt;&gt;0,VLOOKUP($A9,DSLOP,IN_DTK!J$5,0),""),"")</f>
        <v>8</v>
      </c>
      <c r="K9" s="45" t="str">
        <f>IF(ISNA(VLOOKUP($A9,DSLOP,IN_DTK!K$5,0))=FALSE,IF(K$8&lt;&gt;0,VLOOKUP($A9,DSLOP,IN_DTK!K$5,0),""),"")</f>
        <v/>
      </c>
      <c r="L9" s="45" t="str">
        <f>IF(ISNA(VLOOKUP($A9,DSLOP,IN_DTK!L$5,0))=FALSE,IF(L$8&lt;&gt;0,VLOOKUP($A9,DSLOP,IN_DTK!L$5,0),""),"")</f>
        <v/>
      </c>
      <c r="M9" s="45" t="str">
        <f>IF(ISNA(VLOOKUP($A9,DSLOP,IN_DTK!M$5,0))=FALSE,IF(M$8&lt;&gt;0,VLOOKUP($A9,DSLOP,IN_DTK!M$5,0),""),"")</f>
        <v/>
      </c>
      <c r="N9" s="45" t="str">
        <f>IF(ISNA(VLOOKUP($A9,DSLOP,IN_DTK!N$5,0))=FALSE,IF(N$8&lt;&gt;0,VLOOKUP($A9,DSLOP,IN_DTK!N$5,0),""),"")</f>
        <v/>
      </c>
      <c r="O9" s="45" t="str">
        <f>IF(ISNA(VLOOKUP($A9,DSLOP,IN_DTK!O$5,0))=FALSE,IF(O$8&lt;&gt;0,VLOOKUP($A9,DSLOP,IN_DTK!O$5,0),""),"")</f>
        <v/>
      </c>
      <c r="P9" s="45">
        <f>IF(ISNA(VLOOKUP($A9,DSLOP,IN_DTK!P$5,0))=FALSE,IF(P$8&lt;&gt;0,VLOOKUP($A9,DSLOP,IN_DTK!P$5,0),""),"")</f>
        <v>8</v>
      </c>
      <c r="Q9" s="45">
        <f>IF(ISNA(VLOOKUP($A9,DSLOP,IN_DTK!Q$5,0))=FALSE,IF(Q$8&lt;&gt;0,VLOOKUP($A9,DSLOP,IN_DTK!Q$5,0),""),"")</f>
        <v>8</v>
      </c>
      <c r="R9" s="50" t="str">
        <f>IF(ISNA(VLOOKUP($A9,DSLOP,IN_DTK!R$5,0))=FALSE,IF(R$8&lt;&gt;0,VLOOKUP($A9,DSLOP,IN_DTK!R$5,0),""),"")</f>
        <v>Tám</v>
      </c>
      <c r="S9" s="45">
        <f>IF(ISNA(VLOOKUP($A9,DSLOP,IN_DTK!S$5,0))=FALSE,IF(A$9&lt;&gt;0,VLOOKUP($A9,DSLOP,IN_DTK!S$5,0),""),"")</f>
        <v>0</v>
      </c>
    </row>
    <row r="10" spans="1:19" ht="20.100000000000001" customHeight="1">
      <c r="A10" s="44">
        <v>2</v>
      </c>
      <c r="B10" s="45">
        <v>2</v>
      </c>
      <c r="C10" s="45">
        <f>IF(ISNA(VLOOKUP($A10,DSLOP,IN_DTK!C$5,0))=FALSE,VLOOKUP($A10,DSLOP,IN_DTK!C$5,0),"")</f>
        <v>2231610432</v>
      </c>
      <c r="D10" s="46" t="str">
        <f>IF(ISNA(VLOOKUP($A10,DSLOP,IN_DTK!D$5,0))=FALSE,VLOOKUP($A10,DSLOP,IN_DTK!D$5,0),"")</f>
        <v>Võ Hữu</v>
      </c>
      <c r="E10" s="47" t="str">
        <f>IF(ISNA(VLOOKUP($A10,DSLOP,IN_DTK!E$5,0))=FALSE,VLOOKUP($A10,DSLOP,IN_DTK!E$5,0),"")</f>
        <v>Dũng</v>
      </c>
      <c r="F10" s="48" t="str">
        <f>IF(ISNA(VLOOKUP($A10,DSLOP,IN_DTK!F$5,0))=FALSE,VLOOKUP($A10,DSLOP,IN_DTK!F$5,0),"")</f>
        <v>13/06/1973</v>
      </c>
      <c r="G10" s="49" t="str">
        <f>IF(ISNA(VLOOKUP($A10,DSLOP,IN_DTK!G$5,0))=FALSE,VLOOKUP($A10,DSLOP,IN_DTK!G$5,0),"")</f>
        <v>K15MCE</v>
      </c>
      <c r="H10" s="45" t="str">
        <f>IF(ISNA(VLOOKUP($A10,DSLOP,IN_DTK!H$5,0))=FALSE,IF(H$8&lt;&gt;0,VLOOKUP($A10,DSLOP,IN_DTK!H$5,0),""),"")</f>
        <v/>
      </c>
      <c r="I10" s="45" t="str">
        <f>IF(ISNA(VLOOKUP($A10,DSLOP,IN_DTK!I$5,0))=FALSE,IF(I$8&lt;&gt;0,VLOOKUP($A10,DSLOP,IN_DTK!I$5,0),""),"")</f>
        <v/>
      </c>
      <c r="J10" s="45">
        <f>IF(ISNA(VLOOKUP($A10,DSLOP,IN_DTK!J$5,0))=FALSE,IF(J$8&lt;&gt;0,VLOOKUP($A10,DSLOP,IN_DTK!J$5,0),""),"")</f>
        <v>7</v>
      </c>
      <c r="K10" s="45" t="str">
        <f>IF(ISNA(VLOOKUP($A10,DSLOP,IN_DTK!K$5,0))=FALSE,IF(K$8&lt;&gt;0,VLOOKUP($A10,DSLOP,IN_DTK!K$5,0),""),"")</f>
        <v/>
      </c>
      <c r="L10" s="45" t="str">
        <f>IF(ISNA(VLOOKUP($A10,DSLOP,IN_DTK!L$5,0))=FALSE,IF(L$8&lt;&gt;0,VLOOKUP($A10,DSLOP,IN_DTK!L$5,0),""),"")</f>
        <v/>
      </c>
      <c r="M10" s="45" t="str">
        <f>IF(ISNA(VLOOKUP($A10,DSLOP,IN_DTK!M$5,0))=FALSE,IF(M$8&lt;&gt;0,VLOOKUP($A10,DSLOP,IN_DTK!M$5,0),""),"")</f>
        <v/>
      </c>
      <c r="N10" s="45" t="str">
        <f>IF(ISNA(VLOOKUP($A10,DSLOP,IN_DTK!N$5,0))=FALSE,IF(N$8&lt;&gt;0,VLOOKUP($A10,DSLOP,IN_DTK!N$5,0),""),"")</f>
        <v/>
      </c>
      <c r="O10" s="45" t="str">
        <f>IF(ISNA(VLOOKUP($A10,DSLOP,IN_DTK!O$5,0))=FALSE,IF(O$8&lt;&gt;0,VLOOKUP($A10,DSLOP,IN_DTK!O$5,0),""),"")</f>
        <v/>
      </c>
      <c r="P10" s="45">
        <f>IF(ISNA(VLOOKUP($A10,DSLOP,IN_DTK!P$5,0))=FALSE,IF(P$8&lt;&gt;0,VLOOKUP($A10,DSLOP,IN_DTK!P$5,0),""),"")</f>
        <v>8</v>
      </c>
      <c r="Q10" s="45">
        <f>IF(ISNA(VLOOKUP($A10,DSLOP,IN_DTK!Q$5,0))=FALSE,IF(Q$8&lt;&gt;0,VLOOKUP($A10,DSLOP,IN_DTK!Q$5,0),""),"")</f>
        <v>7.7</v>
      </c>
      <c r="R10" s="50" t="str">
        <f>IF(ISNA(VLOOKUP($A10,DSLOP,IN_DTK!R$5,0))=FALSE,IF(R$8&lt;&gt;0,VLOOKUP($A10,DSLOP,IN_DTK!R$5,0),""),"")</f>
        <v>Bảy Phẩy Bảy</v>
      </c>
      <c r="S10" s="45">
        <f>IF(ISNA(VLOOKUP($A10,DSLOP,IN_DTK!S$5,0))=FALSE,IF(A$9&lt;&gt;0,VLOOKUP($A10,DSLOP,IN_DTK!S$5,0),""),"")</f>
        <v>0</v>
      </c>
    </row>
    <row r="11" spans="1:19" ht="20.100000000000001" customHeight="1">
      <c r="A11" s="44">
        <v>3</v>
      </c>
      <c r="B11" s="45">
        <v>3</v>
      </c>
      <c r="C11" s="45">
        <f>IF(ISNA(VLOOKUP($A11,DSLOP,IN_DTK!C$5,0))=FALSE,VLOOKUP($A11,DSLOP,IN_DTK!C$5,0),"")</f>
        <v>2231610433</v>
      </c>
      <c r="D11" s="46" t="str">
        <f>IF(ISNA(VLOOKUP($A11,DSLOP,IN_DTK!D$5,0))=FALSE,VLOOKUP($A11,DSLOP,IN_DTK!D$5,0),"")</f>
        <v>Lê Hoàng</v>
      </c>
      <c r="E11" s="47" t="str">
        <f>IF(ISNA(VLOOKUP($A11,DSLOP,IN_DTK!E$5,0))=FALSE,VLOOKUP($A11,DSLOP,IN_DTK!E$5,0),"")</f>
        <v>Đạt</v>
      </c>
      <c r="F11" s="48" t="str">
        <f>IF(ISNA(VLOOKUP($A11,DSLOP,IN_DTK!F$5,0))=FALSE,VLOOKUP($A11,DSLOP,IN_DTK!F$5,0),"")</f>
        <v>27/07/1993</v>
      </c>
      <c r="G11" s="49" t="str">
        <f>IF(ISNA(VLOOKUP($A11,DSLOP,IN_DTK!G$5,0))=FALSE,VLOOKUP($A11,DSLOP,IN_DTK!G$5,0),"")</f>
        <v>K15MCE</v>
      </c>
      <c r="H11" s="45" t="str">
        <f>IF(ISNA(VLOOKUP($A11,DSLOP,IN_DTK!H$5,0))=FALSE,IF(H$8&lt;&gt;0,VLOOKUP($A11,DSLOP,IN_DTK!H$5,0),""),"")</f>
        <v/>
      </c>
      <c r="I11" s="45" t="str">
        <f>IF(ISNA(VLOOKUP($A11,DSLOP,IN_DTK!I$5,0))=FALSE,IF(I$8&lt;&gt;0,VLOOKUP($A11,DSLOP,IN_DTK!I$5,0),""),"")</f>
        <v/>
      </c>
      <c r="J11" s="45">
        <f>IF(ISNA(VLOOKUP($A11,DSLOP,IN_DTK!J$5,0))=FALSE,IF(J$8&lt;&gt;0,VLOOKUP($A11,DSLOP,IN_DTK!J$5,0),""),"")</f>
        <v>8</v>
      </c>
      <c r="K11" s="45" t="str">
        <f>IF(ISNA(VLOOKUP($A11,DSLOP,IN_DTK!K$5,0))=FALSE,IF(K$8&lt;&gt;0,VLOOKUP($A11,DSLOP,IN_DTK!K$5,0),""),"")</f>
        <v/>
      </c>
      <c r="L11" s="45" t="str">
        <f>IF(ISNA(VLOOKUP($A11,DSLOP,IN_DTK!L$5,0))=FALSE,IF(L$8&lt;&gt;0,VLOOKUP($A11,DSLOP,IN_DTK!L$5,0),""),"")</f>
        <v/>
      </c>
      <c r="M11" s="45" t="str">
        <f>IF(ISNA(VLOOKUP($A11,DSLOP,IN_DTK!M$5,0))=FALSE,IF(M$8&lt;&gt;0,VLOOKUP($A11,DSLOP,IN_DTK!M$5,0),""),"")</f>
        <v/>
      </c>
      <c r="N11" s="45" t="str">
        <f>IF(ISNA(VLOOKUP($A11,DSLOP,IN_DTK!N$5,0))=FALSE,IF(N$8&lt;&gt;0,VLOOKUP($A11,DSLOP,IN_DTK!N$5,0),""),"")</f>
        <v/>
      </c>
      <c r="O11" s="45" t="str">
        <f>IF(ISNA(VLOOKUP($A11,DSLOP,IN_DTK!O$5,0))=FALSE,IF(O$8&lt;&gt;0,VLOOKUP($A11,DSLOP,IN_DTK!O$5,0),""),"")</f>
        <v/>
      </c>
      <c r="P11" s="45">
        <f>IF(ISNA(VLOOKUP($A11,DSLOP,IN_DTK!P$5,0))=FALSE,IF(P$8&lt;&gt;0,VLOOKUP($A11,DSLOP,IN_DTK!P$5,0),""),"")</f>
        <v>7</v>
      </c>
      <c r="Q11" s="45">
        <f>IF(ISNA(VLOOKUP($A11,DSLOP,IN_DTK!Q$5,0))=FALSE,IF(Q$8&lt;&gt;0,VLOOKUP($A11,DSLOP,IN_DTK!Q$5,0),""),"")</f>
        <v>7.3</v>
      </c>
      <c r="R11" s="50" t="str">
        <f>IF(ISNA(VLOOKUP($A11,DSLOP,IN_DTK!R$5,0))=FALSE,IF(R$8&lt;&gt;0,VLOOKUP($A11,DSLOP,IN_DTK!R$5,0),""),"")</f>
        <v>Bảy Phẩy Ba</v>
      </c>
      <c r="S11" s="45">
        <f>IF(ISNA(VLOOKUP($A11,DSLOP,IN_DTK!S$5,0))=FALSE,IF(A$9&lt;&gt;0,VLOOKUP($A11,DSLOP,IN_DTK!S$5,0),""),"")</f>
        <v>0</v>
      </c>
    </row>
    <row r="12" spans="1:19" ht="20.100000000000001" customHeight="1">
      <c r="A12" s="44">
        <v>4</v>
      </c>
      <c r="B12" s="45">
        <v>4</v>
      </c>
      <c r="C12" s="45">
        <f>IF(ISNA(VLOOKUP($A12,DSLOP,IN_DTK!C$5,0))=FALSE,VLOOKUP($A12,DSLOP,IN_DTK!C$5,0),"")</f>
        <v>2231610434</v>
      </c>
      <c r="D12" s="46" t="str">
        <f>IF(ISNA(VLOOKUP($A12,DSLOP,IN_DTK!D$5,0))=FALSE,VLOOKUP($A12,DSLOP,IN_DTK!D$5,0),"")</f>
        <v>Võ Quốc</v>
      </c>
      <c r="E12" s="47" t="str">
        <f>IF(ISNA(VLOOKUP($A12,DSLOP,IN_DTK!E$5,0))=FALSE,VLOOKUP($A12,DSLOP,IN_DTK!E$5,0),"")</f>
        <v>Nam</v>
      </c>
      <c r="F12" s="48">
        <f>IF(ISNA(VLOOKUP($A12,DSLOP,IN_DTK!F$5,0))=FALSE,VLOOKUP($A12,DSLOP,IN_DTK!F$5,0),"")</f>
        <v>27760</v>
      </c>
      <c r="G12" s="49" t="str">
        <f>IF(ISNA(VLOOKUP($A12,DSLOP,IN_DTK!G$5,0))=FALSE,VLOOKUP($A12,DSLOP,IN_DTK!G$5,0),"")</f>
        <v>K15MCE</v>
      </c>
      <c r="H12" s="45" t="str">
        <f>IF(ISNA(VLOOKUP($A12,DSLOP,IN_DTK!H$5,0))=FALSE,IF(H$8&lt;&gt;0,VLOOKUP($A12,DSLOP,IN_DTK!H$5,0),""),"")</f>
        <v/>
      </c>
      <c r="I12" s="45" t="str">
        <f>IF(ISNA(VLOOKUP($A12,DSLOP,IN_DTK!I$5,0))=FALSE,IF(I$8&lt;&gt;0,VLOOKUP($A12,DSLOP,IN_DTK!I$5,0),""),"")</f>
        <v/>
      </c>
      <c r="J12" s="45">
        <f>IF(ISNA(VLOOKUP($A12,DSLOP,IN_DTK!J$5,0))=FALSE,IF(J$8&lt;&gt;0,VLOOKUP($A12,DSLOP,IN_DTK!J$5,0),""),"")</f>
        <v>8</v>
      </c>
      <c r="K12" s="45" t="str">
        <f>IF(ISNA(VLOOKUP($A12,DSLOP,IN_DTK!K$5,0))=FALSE,IF(K$8&lt;&gt;0,VLOOKUP($A12,DSLOP,IN_DTK!K$5,0),""),"")</f>
        <v/>
      </c>
      <c r="L12" s="45" t="str">
        <f>IF(ISNA(VLOOKUP($A12,DSLOP,IN_DTK!L$5,0))=FALSE,IF(L$8&lt;&gt;0,VLOOKUP($A12,DSLOP,IN_DTK!L$5,0),""),"")</f>
        <v/>
      </c>
      <c r="M12" s="45" t="str">
        <f>IF(ISNA(VLOOKUP($A12,DSLOP,IN_DTK!M$5,0))=FALSE,IF(M$8&lt;&gt;0,VLOOKUP($A12,DSLOP,IN_DTK!M$5,0),""),"")</f>
        <v/>
      </c>
      <c r="N12" s="45" t="str">
        <f>IF(ISNA(VLOOKUP($A12,DSLOP,IN_DTK!N$5,0))=FALSE,IF(N$8&lt;&gt;0,VLOOKUP($A12,DSLOP,IN_DTK!N$5,0),""),"")</f>
        <v/>
      </c>
      <c r="O12" s="45" t="str">
        <f>IF(ISNA(VLOOKUP($A12,DSLOP,IN_DTK!O$5,0))=FALSE,IF(O$8&lt;&gt;0,VLOOKUP($A12,DSLOP,IN_DTK!O$5,0),""),"")</f>
        <v/>
      </c>
      <c r="P12" s="45">
        <f>IF(ISNA(VLOOKUP($A12,DSLOP,IN_DTK!P$5,0))=FALSE,IF(P$8&lt;&gt;0,VLOOKUP($A12,DSLOP,IN_DTK!P$5,0),""),"")</f>
        <v>8</v>
      </c>
      <c r="Q12" s="45">
        <f>IF(ISNA(VLOOKUP($A12,DSLOP,IN_DTK!Q$5,0))=FALSE,IF(Q$8&lt;&gt;0,VLOOKUP($A12,DSLOP,IN_DTK!Q$5,0),""),"")</f>
        <v>8</v>
      </c>
      <c r="R12" s="50" t="str">
        <f>IF(ISNA(VLOOKUP($A12,DSLOP,IN_DTK!R$5,0))=FALSE,IF(R$8&lt;&gt;0,VLOOKUP($A12,DSLOP,IN_DTK!R$5,0),""),"")</f>
        <v>Tám</v>
      </c>
      <c r="S12" s="45">
        <f>IF(ISNA(VLOOKUP($A12,DSLOP,IN_DTK!S$5,0))=FALSE,IF(A$9&lt;&gt;0,VLOOKUP($A12,DSLOP,IN_DTK!S$5,0),""),"")</f>
        <v>0</v>
      </c>
    </row>
    <row r="13" spans="1:19" ht="20.100000000000001" customHeight="1">
      <c r="A13" s="44">
        <v>5</v>
      </c>
      <c r="B13" s="45">
        <v>5</v>
      </c>
      <c r="C13" s="45">
        <f>IF(ISNA(VLOOKUP($A13,DSLOP,IN_DTK!C$5,0))=FALSE,VLOOKUP($A13,DSLOP,IN_DTK!C$5,0),"")</f>
        <v>2231610435</v>
      </c>
      <c r="D13" s="46" t="str">
        <f>IF(ISNA(VLOOKUP($A13,DSLOP,IN_DTK!D$5,0))=FALSE,VLOOKUP($A13,DSLOP,IN_DTK!D$5,0),"")</f>
        <v>Lê Đức</v>
      </c>
      <c r="E13" s="47" t="str">
        <f>IF(ISNA(VLOOKUP($A13,DSLOP,IN_DTK!E$5,0))=FALSE,VLOOKUP($A13,DSLOP,IN_DTK!E$5,0),"")</f>
        <v>Ngọ</v>
      </c>
      <c r="F13" s="48" t="str">
        <f>IF(ISNA(VLOOKUP($A13,DSLOP,IN_DTK!F$5,0))=FALSE,VLOOKUP($A13,DSLOP,IN_DTK!F$5,0),"")</f>
        <v>24/01/1991</v>
      </c>
      <c r="G13" s="49" t="str">
        <f>IF(ISNA(VLOOKUP($A13,DSLOP,IN_DTK!G$5,0))=FALSE,VLOOKUP($A13,DSLOP,IN_DTK!G$5,0),"")</f>
        <v>K15MCE</v>
      </c>
      <c r="H13" s="45" t="str">
        <f>IF(ISNA(VLOOKUP($A13,DSLOP,IN_DTK!H$5,0))=FALSE,IF(H$8&lt;&gt;0,VLOOKUP($A13,DSLOP,IN_DTK!H$5,0),""),"")</f>
        <v/>
      </c>
      <c r="I13" s="45" t="str">
        <f>IF(ISNA(VLOOKUP($A13,DSLOP,IN_DTK!I$5,0))=FALSE,IF(I$8&lt;&gt;0,VLOOKUP($A13,DSLOP,IN_DTK!I$5,0),""),"")</f>
        <v/>
      </c>
      <c r="J13" s="45">
        <f>IF(ISNA(VLOOKUP($A13,DSLOP,IN_DTK!J$5,0))=FALSE,IF(J$8&lt;&gt;0,VLOOKUP($A13,DSLOP,IN_DTK!J$5,0),""),"")</f>
        <v>9</v>
      </c>
      <c r="K13" s="45" t="str">
        <f>IF(ISNA(VLOOKUP($A13,DSLOP,IN_DTK!K$5,0))=FALSE,IF(K$8&lt;&gt;0,VLOOKUP($A13,DSLOP,IN_DTK!K$5,0),""),"")</f>
        <v/>
      </c>
      <c r="L13" s="45" t="str">
        <f>IF(ISNA(VLOOKUP($A13,DSLOP,IN_DTK!L$5,0))=FALSE,IF(L$8&lt;&gt;0,VLOOKUP($A13,DSLOP,IN_DTK!L$5,0),""),"")</f>
        <v/>
      </c>
      <c r="M13" s="45" t="str">
        <f>IF(ISNA(VLOOKUP($A13,DSLOP,IN_DTK!M$5,0))=FALSE,IF(M$8&lt;&gt;0,VLOOKUP($A13,DSLOP,IN_DTK!M$5,0),""),"")</f>
        <v/>
      </c>
      <c r="N13" s="45" t="str">
        <f>IF(ISNA(VLOOKUP($A13,DSLOP,IN_DTK!N$5,0))=FALSE,IF(N$8&lt;&gt;0,VLOOKUP($A13,DSLOP,IN_DTK!N$5,0),""),"")</f>
        <v/>
      </c>
      <c r="O13" s="45" t="str">
        <f>IF(ISNA(VLOOKUP($A13,DSLOP,IN_DTK!O$5,0))=FALSE,IF(O$8&lt;&gt;0,VLOOKUP($A13,DSLOP,IN_DTK!O$5,0),""),"")</f>
        <v/>
      </c>
      <c r="P13" s="45">
        <f>IF(ISNA(VLOOKUP($A13,DSLOP,IN_DTK!P$5,0))=FALSE,IF(P$8&lt;&gt;0,VLOOKUP($A13,DSLOP,IN_DTK!P$5,0),""),"")</f>
        <v>7.5</v>
      </c>
      <c r="Q13" s="45">
        <f>IF(ISNA(VLOOKUP($A13,DSLOP,IN_DTK!Q$5,0))=FALSE,IF(Q$8&lt;&gt;0,VLOOKUP($A13,DSLOP,IN_DTK!Q$5,0),""),"")</f>
        <v>8</v>
      </c>
      <c r="R13" s="50" t="str">
        <f>IF(ISNA(VLOOKUP($A13,DSLOP,IN_DTK!R$5,0))=FALSE,IF(R$8&lt;&gt;0,VLOOKUP($A13,DSLOP,IN_DTK!R$5,0),""),"")</f>
        <v>Tám</v>
      </c>
      <c r="S13" s="45">
        <f>IF(ISNA(VLOOKUP($A13,DSLOP,IN_DTK!S$5,0))=FALSE,IF(A$9&lt;&gt;0,VLOOKUP($A13,DSLOP,IN_DTK!S$5,0),""),"")</f>
        <v>0</v>
      </c>
    </row>
    <row r="14" spans="1:19" ht="20.100000000000001" customHeight="1">
      <c r="A14" s="44">
        <v>6</v>
      </c>
      <c r="B14" s="45">
        <v>6</v>
      </c>
      <c r="C14" s="45">
        <f>IF(ISNA(VLOOKUP($A14,DSLOP,IN_DTK!C$5,0))=FALSE,VLOOKUP($A14,DSLOP,IN_DTK!C$5,0),"")</f>
        <v>2231610436</v>
      </c>
      <c r="D14" s="46" t="str">
        <f>IF(ISNA(VLOOKUP($A14,DSLOP,IN_DTK!D$5,0))=FALSE,VLOOKUP($A14,DSLOP,IN_DTK!D$5,0),"")</f>
        <v>Lê Nhật</v>
      </c>
      <c r="E14" s="47" t="str">
        <f>IF(ISNA(VLOOKUP($A14,DSLOP,IN_DTK!E$5,0))=FALSE,VLOOKUP($A14,DSLOP,IN_DTK!E$5,0),"")</f>
        <v>Tân</v>
      </c>
      <c r="F14" s="48" t="str">
        <f>IF(ISNA(VLOOKUP($A14,DSLOP,IN_DTK!F$5,0))=FALSE,VLOOKUP($A14,DSLOP,IN_DTK!F$5,0),"")</f>
        <v>16/10/1993</v>
      </c>
      <c r="G14" s="49" t="str">
        <f>IF(ISNA(VLOOKUP($A14,DSLOP,IN_DTK!G$5,0))=FALSE,VLOOKUP($A14,DSLOP,IN_DTK!G$5,0),"")</f>
        <v>K15MCE</v>
      </c>
      <c r="H14" s="45" t="str">
        <f>IF(ISNA(VLOOKUP($A14,DSLOP,IN_DTK!H$5,0))=FALSE,IF(H$8&lt;&gt;0,VLOOKUP($A14,DSLOP,IN_DTK!H$5,0),""),"")</f>
        <v/>
      </c>
      <c r="I14" s="45" t="str">
        <f>IF(ISNA(VLOOKUP($A14,DSLOP,IN_DTK!I$5,0))=FALSE,IF(I$8&lt;&gt;0,VLOOKUP($A14,DSLOP,IN_DTK!I$5,0),""),"")</f>
        <v/>
      </c>
      <c r="J14" s="45">
        <f>IF(ISNA(VLOOKUP($A14,DSLOP,IN_DTK!J$5,0))=FALSE,IF(J$8&lt;&gt;0,VLOOKUP($A14,DSLOP,IN_DTK!J$5,0),""),"")</f>
        <v>8</v>
      </c>
      <c r="K14" s="45" t="str">
        <f>IF(ISNA(VLOOKUP($A14,DSLOP,IN_DTK!K$5,0))=FALSE,IF(K$8&lt;&gt;0,VLOOKUP($A14,DSLOP,IN_DTK!K$5,0),""),"")</f>
        <v/>
      </c>
      <c r="L14" s="45" t="str">
        <f>IF(ISNA(VLOOKUP($A14,DSLOP,IN_DTK!L$5,0))=FALSE,IF(L$8&lt;&gt;0,VLOOKUP($A14,DSLOP,IN_DTK!L$5,0),""),"")</f>
        <v/>
      </c>
      <c r="M14" s="45" t="str">
        <f>IF(ISNA(VLOOKUP($A14,DSLOP,IN_DTK!M$5,0))=FALSE,IF(M$8&lt;&gt;0,VLOOKUP($A14,DSLOP,IN_DTK!M$5,0),""),"")</f>
        <v/>
      </c>
      <c r="N14" s="45" t="str">
        <f>IF(ISNA(VLOOKUP($A14,DSLOP,IN_DTK!N$5,0))=FALSE,IF(N$8&lt;&gt;0,VLOOKUP($A14,DSLOP,IN_DTK!N$5,0),""),"")</f>
        <v/>
      </c>
      <c r="O14" s="45" t="str">
        <f>IF(ISNA(VLOOKUP($A14,DSLOP,IN_DTK!O$5,0))=FALSE,IF(O$8&lt;&gt;0,VLOOKUP($A14,DSLOP,IN_DTK!O$5,0),""),"")</f>
        <v/>
      </c>
      <c r="P14" s="45">
        <f>IF(ISNA(VLOOKUP($A14,DSLOP,IN_DTK!P$5,0))=FALSE,IF(P$8&lt;&gt;0,VLOOKUP($A14,DSLOP,IN_DTK!P$5,0),""),"")</f>
        <v>5</v>
      </c>
      <c r="Q14" s="45">
        <f>IF(ISNA(VLOOKUP($A14,DSLOP,IN_DTK!Q$5,0))=FALSE,IF(Q$8&lt;&gt;0,VLOOKUP($A14,DSLOP,IN_DTK!Q$5,0),""),"")</f>
        <v>5.9</v>
      </c>
      <c r="R14" s="50" t="str">
        <f>IF(ISNA(VLOOKUP($A14,DSLOP,IN_DTK!R$5,0))=FALSE,IF(R$8&lt;&gt;0,VLOOKUP($A14,DSLOP,IN_DTK!R$5,0),""),"")</f>
        <v>Năm Phẩy Chín</v>
      </c>
      <c r="S14" s="45">
        <f>IF(ISNA(VLOOKUP($A14,DSLOP,IN_DTK!S$5,0))=FALSE,IF(A$9&lt;&gt;0,VLOOKUP($A14,DSLOP,IN_DTK!S$5,0),""),"")</f>
        <v>0</v>
      </c>
    </row>
    <row r="15" spans="1:19" ht="20.100000000000001" customHeight="1">
      <c r="A15" s="44">
        <v>7</v>
      </c>
      <c r="B15" s="45">
        <v>7</v>
      </c>
      <c r="C15" s="45">
        <f>IF(ISNA(VLOOKUP($A15,DSLOP,IN_DTK!C$5,0))=FALSE,VLOOKUP($A15,DSLOP,IN_DTK!C$5,0),"")</f>
        <v>2231610437</v>
      </c>
      <c r="D15" s="46" t="str">
        <f>IF(ISNA(VLOOKUP($A15,DSLOP,IN_DTK!D$5,0))=FALSE,VLOOKUP($A15,DSLOP,IN_DTK!D$5,0),"")</f>
        <v>Nguyễn Hồng</v>
      </c>
      <c r="E15" s="47" t="str">
        <f>IF(ISNA(VLOOKUP($A15,DSLOP,IN_DTK!E$5,0))=FALSE,VLOOKUP($A15,DSLOP,IN_DTK!E$5,0),"")</f>
        <v>Thanh</v>
      </c>
      <c r="F15" s="48" t="str">
        <f>IF(ISNA(VLOOKUP($A15,DSLOP,IN_DTK!F$5,0))=FALSE,VLOOKUP($A15,DSLOP,IN_DTK!F$5,0),"")</f>
        <v>22/09/1971</v>
      </c>
      <c r="G15" s="49" t="str">
        <f>IF(ISNA(VLOOKUP($A15,DSLOP,IN_DTK!G$5,0))=FALSE,VLOOKUP($A15,DSLOP,IN_DTK!G$5,0),"")</f>
        <v>K15MCE</v>
      </c>
      <c r="H15" s="45" t="str">
        <f>IF(ISNA(VLOOKUP($A15,DSLOP,IN_DTK!H$5,0))=FALSE,IF(H$8&lt;&gt;0,VLOOKUP($A15,DSLOP,IN_DTK!H$5,0),""),"")</f>
        <v/>
      </c>
      <c r="I15" s="45" t="str">
        <f>IF(ISNA(VLOOKUP($A15,DSLOP,IN_DTK!I$5,0))=FALSE,IF(I$8&lt;&gt;0,VLOOKUP($A15,DSLOP,IN_DTK!I$5,0),""),"")</f>
        <v/>
      </c>
      <c r="J15" s="45">
        <f>IF(ISNA(VLOOKUP($A15,DSLOP,IN_DTK!J$5,0))=FALSE,IF(J$8&lt;&gt;0,VLOOKUP($A15,DSLOP,IN_DTK!J$5,0),""),"")</f>
        <v>7</v>
      </c>
      <c r="K15" s="45" t="str">
        <f>IF(ISNA(VLOOKUP($A15,DSLOP,IN_DTK!K$5,0))=FALSE,IF(K$8&lt;&gt;0,VLOOKUP($A15,DSLOP,IN_DTK!K$5,0),""),"")</f>
        <v/>
      </c>
      <c r="L15" s="45" t="str">
        <f>IF(ISNA(VLOOKUP($A15,DSLOP,IN_DTK!L$5,0))=FALSE,IF(L$8&lt;&gt;0,VLOOKUP($A15,DSLOP,IN_DTK!L$5,0),""),"")</f>
        <v/>
      </c>
      <c r="M15" s="45" t="str">
        <f>IF(ISNA(VLOOKUP($A15,DSLOP,IN_DTK!M$5,0))=FALSE,IF(M$8&lt;&gt;0,VLOOKUP($A15,DSLOP,IN_DTK!M$5,0),""),"")</f>
        <v/>
      </c>
      <c r="N15" s="45" t="str">
        <f>IF(ISNA(VLOOKUP($A15,DSLOP,IN_DTK!N$5,0))=FALSE,IF(N$8&lt;&gt;0,VLOOKUP($A15,DSLOP,IN_DTK!N$5,0),""),"")</f>
        <v/>
      </c>
      <c r="O15" s="45" t="str">
        <f>IF(ISNA(VLOOKUP($A15,DSLOP,IN_DTK!O$5,0))=FALSE,IF(O$8&lt;&gt;0,VLOOKUP($A15,DSLOP,IN_DTK!O$5,0),""),"")</f>
        <v/>
      </c>
      <c r="P15" s="45">
        <f>IF(ISNA(VLOOKUP($A15,DSLOP,IN_DTK!P$5,0))=FALSE,IF(P$8&lt;&gt;0,VLOOKUP($A15,DSLOP,IN_DTK!P$5,0),""),"")</f>
        <v>8</v>
      </c>
      <c r="Q15" s="45">
        <f>IF(ISNA(VLOOKUP($A15,DSLOP,IN_DTK!Q$5,0))=FALSE,IF(Q$8&lt;&gt;0,VLOOKUP($A15,DSLOP,IN_DTK!Q$5,0),""),"")</f>
        <v>7.7</v>
      </c>
      <c r="R15" s="50" t="str">
        <f>IF(ISNA(VLOOKUP($A15,DSLOP,IN_DTK!R$5,0))=FALSE,IF(R$8&lt;&gt;0,VLOOKUP($A15,DSLOP,IN_DTK!R$5,0),""),"")</f>
        <v>Bảy Phẩy Bảy</v>
      </c>
      <c r="S15" s="45">
        <f>IF(ISNA(VLOOKUP($A15,DSLOP,IN_DTK!S$5,0))=FALSE,IF(A$9&lt;&gt;0,VLOOKUP($A15,DSLOP,IN_DTK!S$5,0),""),"")</f>
        <v>0</v>
      </c>
    </row>
    <row r="16" spans="1:19" s="53" customFormat="1" ht="10.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5.75" customHeight="1">
      <c r="A17" s="52"/>
      <c r="B17" s="52"/>
      <c r="C17" s="54" t="s">
        <v>21</v>
      </c>
      <c r="D17" s="54"/>
      <c r="E17" s="54"/>
      <c r="F17" s="54"/>
      <c r="G17" s="54"/>
      <c r="H17" s="54"/>
      <c r="I17" s="54"/>
      <c r="J17" s="54"/>
      <c r="K17" s="54"/>
      <c r="L17" s="55"/>
      <c r="M17" s="52"/>
      <c r="N17" s="52"/>
      <c r="O17" s="52"/>
      <c r="P17" s="52"/>
      <c r="Q17" s="52"/>
      <c r="R17" s="56"/>
      <c r="S17" s="57"/>
    </row>
    <row r="18" spans="1:19" ht="24">
      <c r="A18" s="52"/>
      <c r="B18" s="52"/>
      <c r="C18" s="58" t="s">
        <v>2</v>
      </c>
      <c r="D18" s="59" t="s">
        <v>22</v>
      </c>
      <c r="E18" s="60"/>
      <c r="F18" s="61"/>
      <c r="G18" s="32" t="s">
        <v>23</v>
      </c>
      <c r="H18" s="62" t="s">
        <v>24</v>
      </c>
      <c r="I18" s="63"/>
      <c r="J18" s="64" t="s">
        <v>25</v>
      </c>
      <c r="K18" s="64"/>
      <c r="L18" s="36"/>
      <c r="M18" s="52"/>
      <c r="N18" s="52"/>
      <c r="O18" s="52"/>
      <c r="P18" s="52"/>
      <c r="Q18" s="52"/>
      <c r="R18" s="56"/>
      <c r="S18" s="57"/>
    </row>
    <row r="19" spans="1:19" ht="12.75" customHeight="1">
      <c r="A19" s="52"/>
      <c r="B19" s="52"/>
      <c r="C19" s="65">
        <v>1</v>
      </c>
      <c r="D19" s="66" t="s">
        <v>26</v>
      </c>
      <c r="E19" s="67"/>
      <c r="F19" s="68"/>
      <c r="G19" s="65">
        <f>COUNTIF($Q$9:$Q$15,"&gt;=4")</f>
        <v>7</v>
      </c>
      <c r="H19" s="69">
        <f>G19/$G$21</f>
        <v>1</v>
      </c>
      <c r="I19" s="70"/>
      <c r="J19" s="71"/>
      <c r="K19" s="71"/>
      <c r="L19" s="13"/>
      <c r="M19" s="52"/>
      <c r="N19" s="52"/>
      <c r="O19" s="52"/>
      <c r="P19" s="52"/>
      <c r="Q19" s="52"/>
      <c r="R19" s="56"/>
      <c r="S19" s="57"/>
    </row>
    <row r="20" spans="1:19" ht="12.75" customHeight="1">
      <c r="A20" s="52"/>
      <c r="B20" s="52"/>
      <c r="C20" s="65">
        <v>2</v>
      </c>
      <c r="D20" s="66" t="s">
        <v>27</v>
      </c>
      <c r="E20" s="67"/>
      <c r="F20" s="68"/>
      <c r="G20" s="65">
        <f>COUNTIF($Q$9:$Q$15,"&lt;4")</f>
        <v>0</v>
      </c>
      <c r="H20" s="69">
        <f>G20/$G$21</f>
        <v>0</v>
      </c>
      <c r="I20" s="70"/>
      <c r="J20" s="71"/>
      <c r="K20" s="71"/>
      <c r="L20" s="13"/>
      <c r="M20" s="52"/>
      <c r="N20" s="52"/>
      <c r="O20" s="52"/>
      <c r="P20" s="52"/>
      <c r="Q20" s="52"/>
      <c r="R20" s="56"/>
      <c r="S20" s="57"/>
    </row>
    <row r="21" spans="1:19" ht="12.75" customHeight="1">
      <c r="A21" s="52"/>
      <c r="B21" s="52"/>
      <c r="C21" s="22" t="s">
        <v>28</v>
      </c>
      <c r="D21" s="23"/>
      <c r="E21" s="23"/>
      <c r="F21" s="24"/>
      <c r="G21" s="72">
        <f>SUM(G19:G20)</f>
        <v>7</v>
      </c>
      <c r="H21" s="73">
        <f>SUM(H19:I20)</f>
        <v>1</v>
      </c>
      <c r="I21" s="74"/>
      <c r="J21" s="71"/>
      <c r="K21" s="71"/>
      <c r="L21" s="13"/>
      <c r="M21" s="52"/>
      <c r="N21" s="52"/>
      <c r="O21" s="52"/>
      <c r="P21" s="52"/>
      <c r="Q21" s="52"/>
      <c r="R21" s="56"/>
      <c r="S21" s="57"/>
    </row>
    <row r="22" spans="1:19" ht="12.75" customHeight="1">
      <c r="A22" s="52"/>
      <c r="B22" s="52"/>
      <c r="P22" s="78" t="str">
        <f ca="1">"Đà Nẵng, " &amp; TEXT(TODAY(),"dd/mm/yyyy")</f>
        <v>Đà Nẵng, 22/01/2018</v>
      </c>
      <c r="Q22" s="78"/>
      <c r="R22" s="78"/>
      <c r="S22" s="78"/>
    </row>
    <row r="23" spans="1:19" ht="12.75" customHeight="1">
      <c r="A23" s="52"/>
      <c r="B23" s="52"/>
      <c r="C23" s="75" t="s">
        <v>29</v>
      </c>
      <c r="F23" s="79" t="s">
        <v>30</v>
      </c>
      <c r="G23" s="80"/>
      <c r="H23" s="80"/>
      <c r="I23" s="80"/>
      <c r="J23" s="80"/>
      <c r="K23" s="81" t="s">
        <v>31</v>
      </c>
      <c r="M23" s="81"/>
      <c r="P23" s="2" t="s">
        <v>32</v>
      </c>
      <c r="Q23" s="2"/>
      <c r="R23" s="2"/>
      <c r="S23" s="2"/>
    </row>
    <row r="24" spans="1:19" ht="12" customHeight="1">
      <c r="A24" s="52"/>
      <c r="B24" s="52"/>
      <c r="E24" s="82"/>
      <c r="F24" s="83"/>
      <c r="G24" s="80"/>
      <c r="H24" s="80"/>
      <c r="I24" s="80"/>
      <c r="K24" s="84" t="s">
        <v>33</v>
      </c>
      <c r="M24" s="85"/>
      <c r="P24" s="51"/>
      <c r="Q24" s="86"/>
      <c r="R24" s="86"/>
    </row>
    <row r="25" spans="1:19">
      <c r="A25" s="52"/>
      <c r="B25" s="52"/>
      <c r="E25" s="82"/>
      <c r="F25" s="88"/>
      <c r="G25" s="80"/>
      <c r="H25" s="80"/>
      <c r="I25" s="80"/>
      <c r="J25" s="80"/>
      <c r="K25" s="85"/>
      <c r="L25" s="85"/>
      <c r="M25" s="85"/>
      <c r="R25" s="13"/>
    </row>
    <row r="26" spans="1:19">
      <c r="A26" s="52"/>
      <c r="B26" s="52"/>
      <c r="G26" s="52"/>
      <c r="L26" s="75"/>
    </row>
    <row r="27" spans="1:19">
      <c r="A27" s="52"/>
      <c r="B27" s="52"/>
      <c r="G27" s="52"/>
      <c r="L27" s="75"/>
    </row>
    <row r="28" spans="1:19">
      <c r="A28" s="52"/>
      <c r="B28" s="52"/>
    </row>
    <row r="29" spans="1:19" s="91" customFormat="1" ht="12.75" customHeight="1">
      <c r="A29" s="90" t="s">
        <v>34</v>
      </c>
      <c r="C29" s="92" t="s">
        <v>35</v>
      </c>
      <c r="D29" s="90"/>
      <c r="E29" s="90"/>
      <c r="F29" s="92" t="s">
        <v>36</v>
      </c>
      <c r="G29" s="90"/>
      <c r="H29" s="90"/>
      <c r="I29" s="93" t="s">
        <v>37</v>
      </c>
      <c r="J29" s="93"/>
      <c r="K29" s="93"/>
      <c r="L29" s="93"/>
      <c r="M29" s="93"/>
      <c r="N29" s="90"/>
      <c r="O29" s="90"/>
      <c r="P29" s="93" t="s">
        <v>38</v>
      </c>
      <c r="Q29" s="93"/>
      <c r="R29" s="93"/>
      <c r="S29" s="93"/>
    </row>
  </sheetData>
  <mergeCells count="31">
    <mergeCell ref="C21:F21"/>
    <mergeCell ref="H21:I21"/>
    <mergeCell ref="J21:K21"/>
    <mergeCell ref="P22:S22"/>
    <mergeCell ref="P23:S23"/>
    <mergeCell ref="I29:M29"/>
    <mergeCell ref="P29:S29"/>
    <mergeCell ref="D19:E19"/>
    <mergeCell ref="H19:I19"/>
    <mergeCell ref="J19:K19"/>
    <mergeCell ref="D20:E20"/>
    <mergeCell ref="H20:I20"/>
    <mergeCell ref="J20:K20"/>
    <mergeCell ref="H6:P6"/>
    <mergeCell ref="Q6:R7"/>
    <mergeCell ref="S6:S8"/>
    <mergeCell ref="A7:A8"/>
    <mergeCell ref="C17:L17"/>
    <mergeCell ref="D18:F18"/>
    <mergeCell ref="H18:I18"/>
    <mergeCell ref="J18:K1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17:S21 C9:G15">
    <cfRule type="cellIs" dxfId="2" priority="3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Nguyen</dc:creator>
  <cp:lastModifiedBy>Ha Nguyen</cp:lastModifiedBy>
  <dcterms:created xsi:type="dcterms:W3CDTF">2018-01-22T06:10:33Z</dcterms:created>
  <dcterms:modified xsi:type="dcterms:W3CDTF">2018-01-22T06:11:13Z</dcterms:modified>
</cp:coreProperties>
</file>