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 activeTab="1"/>
  </bookViews>
  <sheets>
    <sheet name="IN_DTK TG" sheetId="19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IN_DTK!$C$9:$S$37</definedName>
    <definedName name="_xlnm._FilterDatabase" localSheetId="0" hidden="1">'IN_DTK TG'!$C$9:$S$17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IN_DTK!$B$1:$S$43</definedName>
    <definedName name="_xlnm.Print_Titles" localSheetId="1">IN_DTK!$1:$8</definedName>
    <definedName name="_xlnm.Print_Titles" localSheetId="0">'IN_DTK TG'!$1:$8</definedName>
    <definedName name="SGFD" localSheetId="0" hidden="1">#REF!</definedName>
    <definedName name="SGFD" hidden="1">#REF!</definedName>
    <definedName name="SRDFTSFSD" localSheetId="2">#REF!</definedName>
  </definedNames>
  <calcPr calcId="144525" iterate="1"/>
</workbook>
</file>

<file path=xl/calcChain.xml><?xml version="1.0" encoding="utf-8"?>
<calcChain xmlns="http://schemas.openxmlformats.org/spreadsheetml/2006/main">
  <c r="P16" i="19" l="1"/>
  <c r="G9" i="19"/>
  <c r="F9" i="19"/>
  <c r="E9" i="19"/>
  <c r="D9" i="19"/>
  <c r="C9" i="19"/>
  <c r="S4" i="19"/>
  <c r="B4" i="19"/>
  <c r="S3" i="19"/>
  <c r="F2" i="19"/>
  <c r="F1" i="19"/>
  <c r="H9" i="19" l="1"/>
  <c r="G14" i="19"/>
  <c r="G13" i="19"/>
  <c r="I9" i="19"/>
  <c r="K9" i="19"/>
  <c r="J9" i="19"/>
  <c r="G15" i="19" l="1"/>
  <c r="H14" i="19" s="1"/>
  <c r="H13" i="19" l="1"/>
  <c r="H15" i="19" s="1"/>
  <c r="B3" i="19" l="1"/>
  <c r="S2" i="19" l="1"/>
</calcChain>
</file>

<file path=xl/sharedStrings.xml><?xml version="1.0" encoding="utf-8"?>
<sst xmlns="http://schemas.openxmlformats.org/spreadsheetml/2006/main" count="307" uniqueCount="134">
  <si>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</si>
  <si>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</si>
  <si>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</si>
  <si>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</si>
  <si>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</si>
  <si>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</si>
  <si>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</si>
  <si>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</si>
  <si>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</si>
  <si>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</si>
  <si>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</si>
  <si>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</si>
  <si>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</si>
  <si>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</si>
  <si>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</si>
  <si>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</si>
  <si>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</si>
  <si>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</si>
  <si>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</si>
  <si>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</si>
  <si>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</si>
  <si>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</si>
  <si>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</si>
  <si>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</si>
  <si>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</si>
  <si>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</si>
  <si>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</si>
  <si>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</si>
  <si>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</si>
  <si>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</si>
  <si>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</si>
  <si>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Phẩy Sáu</t>
  </si>
  <si>
    <t>Sáu  Phẩy Bảy</t>
  </si>
  <si>
    <t>Sáu  Phẩy Tám</t>
  </si>
  <si>
    <t>Bảy Phẩy Một</t>
  </si>
  <si>
    <t>Bảy Phẩy Ba</t>
  </si>
  <si>
    <t>Bảy Phẩy Bốn</t>
  </si>
  <si>
    <t>Bảy Phẩy Năm</t>
  </si>
  <si>
    <t>BảyPhẩy Sáu</t>
  </si>
  <si>
    <t>Bảy Phẩy Bảy</t>
  </si>
  <si>
    <t>Tám Phẩy Một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</si>
  <si>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</si>
  <si>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</si>
  <si>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</si>
  <si>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</si>
  <si>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</si>
  <si>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</si>
  <si>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</si>
  <si>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</si>
  <si>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</si>
  <si>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</si>
  <si>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</si>
  <si>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</si>
  <si>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</si>
  <si>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</si>
  <si>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</si>
  <si>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</si>
  <si>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</si>
  <si>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</si>
  <si>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</si>
  <si>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</si>
  <si>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Nga</t>
  </si>
  <si>
    <t>Tâm</t>
  </si>
  <si>
    <t>K19MBA.KG</t>
  </si>
  <si>
    <t xml:space="preserve">Hà Minh </t>
  </si>
  <si>
    <t>Bảo</t>
  </si>
  <si>
    <t>Cẩm</t>
  </si>
  <si>
    <t>Nguyễn Quốc</t>
  </si>
  <si>
    <t>Dương</t>
  </si>
  <si>
    <t xml:space="preserve">Danh Hoàng </t>
  </si>
  <si>
    <t>Huy</t>
  </si>
  <si>
    <t xml:space="preserve">Cao Văn </t>
  </si>
  <si>
    <t>Long</t>
  </si>
  <si>
    <t>Nguyễn Khánh</t>
  </si>
  <si>
    <t>Ly</t>
  </si>
  <si>
    <t>Lưu Bích</t>
  </si>
  <si>
    <t>Đào Trọng</t>
  </si>
  <si>
    <t>Nghĩa</t>
  </si>
  <si>
    <t>Bùi Như</t>
  </si>
  <si>
    <t>Ngọc</t>
  </si>
  <si>
    <t>Nguyễn Duy</t>
  </si>
  <si>
    <t>Nhất</t>
  </si>
  <si>
    <t>Đặng Thị Kim</t>
  </si>
  <si>
    <t>Như</t>
  </si>
  <si>
    <t>Nguyễn Tấn</t>
  </si>
  <si>
    <t>Phong</t>
  </si>
  <si>
    <t>Hoàng Võ Anh</t>
  </si>
  <si>
    <t>Phương</t>
  </si>
  <si>
    <t>Nguyễn Minh</t>
  </si>
  <si>
    <t>Vũ Ngọc</t>
  </si>
  <si>
    <t>Tấn</t>
  </si>
  <si>
    <t>Cao Vương</t>
  </si>
  <si>
    <t>Thảo</t>
  </si>
  <si>
    <t xml:space="preserve">Tiêu Mỹ </t>
  </si>
  <si>
    <t xml:space="preserve">Trần Việt </t>
  </si>
  <si>
    <t>Toàn</t>
  </si>
  <si>
    <t>Nguyễn Lư Cẩm</t>
  </si>
  <si>
    <t>Tú</t>
  </si>
  <si>
    <t>Lê Thanh</t>
  </si>
  <si>
    <t>Tùng</t>
  </si>
  <si>
    <t>02/03/1988</t>
  </si>
  <si>
    <t>13/02/1983</t>
  </si>
  <si>
    <t>02/07/1990</t>
  </si>
  <si>
    <t>16/07/1993</t>
  </si>
  <si>
    <t>19/12/1995</t>
  </si>
  <si>
    <t>10/01/1978</t>
  </si>
  <si>
    <t>16/03/1986</t>
  </si>
  <si>
    <t>16/08/1989</t>
  </si>
  <si>
    <t>12/06/1992</t>
  </si>
  <si>
    <t>30/12/1977</t>
  </si>
  <si>
    <t>20/09/1995</t>
  </si>
  <si>
    <t>19/05/1986</t>
  </si>
  <si>
    <t>29/06/1976</t>
  </si>
  <si>
    <t>25/11/1988</t>
  </si>
  <si>
    <t>25/08/1985</t>
  </si>
  <si>
    <t>20/11/1988</t>
  </si>
  <si>
    <t>09/10/1984</t>
  </si>
  <si>
    <t>18/05/1992</t>
  </si>
  <si>
    <t>Nợ Hp Kỳ 2</t>
  </si>
  <si>
    <t>Thời gian : 7h30 ngày 19/07/2020</t>
  </si>
  <si>
    <t xml:space="preserve">Phạm Minh </t>
  </si>
  <si>
    <t>Tiến</t>
  </si>
  <si>
    <t>K17MBA.KG-B</t>
  </si>
  <si>
    <t>Thi ghép</t>
  </si>
  <si>
    <t>R</t>
  </si>
  <si>
    <t>Võ Thanh Hải</t>
  </si>
  <si>
    <t>DANH SÁCH HỌC VIÊN DỰ THI KẾT THÚC HỌC PHẦN * LỚP: K19MBA.KG</t>
  </si>
  <si>
    <t>CHUYÊN NGÀNH: QUẢN TRỊ KINH DOANH</t>
  </si>
  <si>
    <t>Số TC  : 3</t>
  </si>
  <si>
    <t>MÔN: QUẢN TRỊ TIẾP THỊ * MÃ MÔN: MKT-A 651</t>
  </si>
  <si>
    <t>Học kỳ : 2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</si>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</sst>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5" sqref="W15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62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62" hidden="1" customWidth="1"/>
    <col min="16" max="16" width="4.140625" style="62" customWidth="1"/>
    <col min="17" max="17" width="3.85546875" style="62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71" t="s">
        <v>57</v>
      </c>
      <c r="C1" s="71"/>
      <c r="D1" s="71"/>
      <c r="E1" s="71"/>
      <c r="F1" s="72" t="e">
        <f>#REF!&amp;" * LỚP: "&amp;UPPER(#REF!)</f>
        <v>#REF!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0" s="9" customFormat="1" ht="14.25" customHeight="1">
      <c r="B2" s="71" t="s">
        <v>56</v>
      </c>
      <c r="C2" s="71"/>
      <c r="D2" s="71"/>
      <c r="E2" s="71"/>
      <c r="F2" s="72" t="e">
        <f>"CHUYÊN NGÀNH: "&amp;VLOOKUP(RIGHT(#REF!,6),#REF!,2,0)</f>
        <v>#REF!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e">
        <f>"Số TC  : "&amp;#REF!</f>
        <v>#REF!</v>
      </c>
    </row>
    <row r="3" spans="1:20" s="30" customFormat="1" ht="14.25">
      <c r="B3" s="73" t="e">
        <f>"MÔN: "&amp;UPPER(#REF!)&amp;" * " &amp; "MÃ MÔN: "&amp;#REF!</f>
        <v>#REF!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e">
        <f>"Học kỳ : " &amp;#REF!</f>
        <v>#REF!</v>
      </c>
    </row>
    <row r="4" spans="1:20" s="30" customFormat="1" ht="15">
      <c r="B4" s="31" t="e">
        <f>#REF!</f>
        <v>#REF!</v>
      </c>
      <c r="C4" s="11"/>
      <c r="D4" s="32"/>
      <c r="E4" s="10"/>
      <c r="F4" s="10"/>
      <c r="G4" s="64"/>
      <c r="H4" s="64"/>
      <c r="I4" s="64"/>
      <c r="J4" s="64"/>
      <c r="K4" s="64"/>
      <c r="L4" s="64"/>
      <c r="M4" s="64"/>
      <c r="N4" s="64"/>
      <c r="O4" s="64"/>
      <c r="P4" s="64"/>
      <c r="S4" s="11" t="e">
        <f>"Lần thi : "&amp;#REF!</f>
        <v>#REF!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4" t="s">
        <v>0</v>
      </c>
      <c r="C6" s="77" t="s">
        <v>50</v>
      </c>
      <c r="D6" s="80" t="s">
        <v>48</v>
      </c>
      <c r="E6" s="81"/>
      <c r="F6" s="77" t="s">
        <v>49</v>
      </c>
      <c r="G6" s="77" t="s">
        <v>11</v>
      </c>
      <c r="H6" s="86" t="s">
        <v>58</v>
      </c>
      <c r="I6" s="87"/>
      <c r="J6" s="87"/>
      <c r="K6" s="87"/>
      <c r="L6" s="87"/>
      <c r="M6" s="87"/>
      <c r="N6" s="87"/>
      <c r="O6" s="87"/>
      <c r="P6" s="88"/>
      <c r="Q6" s="89" t="s">
        <v>14</v>
      </c>
      <c r="R6" s="90"/>
      <c r="S6" s="93" t="s">
        <v>19</v>
      </c>
    </row>
    <row r="7" spans="1:20" s="16" customFormat="1" ht="15" customHeight="1">
      <c r="A7" s="83" t="s">
        <v>0</v>
      </c>
      <c r="B7" s="75"/>
      <c r="C7" s="78"/>
      <c r="D7" s="82"/>
      <c r="E7" s="83"/>
      <c r="F7" s="78"/>
      <c r="G7" s="78"/>
      <c r="H7" s="15" t="s">
        <v>43</v>
      </c>
      <c r="I7" s="15" t="s">
        <v>22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91"/>
      <c r="R7" s="92"/>
      <c r="S7" s="94"/>
    </row>
    <row r="8" spans="1:20" s="16" customFormat="1" ht="15" customHeight="1">
      <c r="A8" s="83"/>
      <c r="B8" s="76"/>
      <c r="C8" s="79"/>
      <c r="D8" s="84"/>
      <c r="E8" s="85"/>
      <c r="F8" s="79"/>
      <c r="G8" s="79"/>
      <c r="H8" s="27">
        <v>0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95"/>
    </row>
    <row r="9" spans="1:20" ht="20.100000000000001" customHeight="1">
      <c r="A9" s="33">
        <v>21</v>
      </c>
      <c r="B9" s="34">
        <v>1</v>
      </c>
      <c r="C9" s="34" t="e">
        <f>IF(ISNA(VLOOKUP($A9,DSLOP,'IN_DTK TG'!C$5,0))=FALSE,VLOOKUP($A9,DSLOP,'IN_DTK TG'!C$5,0),"")</f>
        <v>#REF!</v>
      </c>
      <c r="D9" s="35" t="e">
        <f>IF(ISNA(VLOOKUP($A9,DSLOP,'IN_DTK TG'!D$5,0))=FALSE,VLOOKUP($A9,DSLOP,'IN_DTK TG'!D$5,0),"")</f>
        <v>#REF!</v>
      </c>
      <c r="E9" s="36" t="e">
        <f>IF(ISNA(VLOOKUP($A9,DSLOP,'IN_DTK TG'!E$5,0))=FALSE,VLOOKUP($A9,DSLOP,'IN_DTK TG'!E$5,0),"")</f>
        <v>#REF!</v>
      </c>
      <c r="F9" s="50" t="e">
        <f>IF(ISNA(VLOOKUP($A9,DSLOP,'IN_DTK TG'!F$5,0))=FALSE,VLOOKUP($A9,DSLOP,'IN_DTK TG'!F$5,0),"")</f>
        <v>#REF!</v>
      </c>
      <c r="G9" s="45" t="e">
        <f>IF(ISNA(VLOOKUP($A9,DSLOP,'IN_DTK TG'!G$5,0))=FALSE,VLOOKUP($A9,DSLOP,'IN_DTK TG'!G$5,0),"")</f>
        <v>#REF!</v>
      </c>
      <c r="H9" s="34" t="str">
        <f>IF(ISNA(VLOOKUP($A9,DSLOP,'IN_DTK TG'!H$5,0))=FALSE,IF(H$8&lt;&gt;0,VLOOKUP($A9,DSLOP,'IN_DTK TG'!H$5,0),""),"")</f>
        <v/>
      </c>
      <c r="I9" s="34" t="str">
        <f>IF(ISNA(VLOOKUP($A9,DSLOP,'IN_DTK TG'!I$5,0))=FALSE,IF(I$8&lt;&gt;0,VLOOKUP($A9,DSLOP,'IN_DTK TG'!I$5,0),""),"")</f>
        <v/>
      </c>
      <c r="J9" s="34" t="str">
        <f>IF(ISNA(VLOOKUP($A9,DSLOP,'IN_DTK TG'!J$5,0))=FALSE,IF(J$8&lt;&gt;0,VLOOKUP($A9,DSLOP,'IN_DTK TG'!J$5,0),""),"")</f>
        <v/>
      </c>
      <c r="K9" s="34" t="str">
        <f>IF(ISNA(VLOOKUP($A9,DSLOP,'IN_DTK TG'!K$5,0))=FALSE,IF(K$8&lt;&gt;0,VLOOKUP($A9,DSLOP,'IN_DTK TG'!K$5,0),""),"")</f>
        <v/>
      </c>
      <c r="L9" s="34">
        <v>7.1</v>
      </c>
      <c r="M9" s="34"/>
      <c r="N9" s="34"/>
      <c r="O9" s="34"/>
      <c r="P9" s="34">
        <v>7.5</v>
      </c>
      <c r="Q9" s="34">
        <v>7.4</v>
      </c>
      <c r="R9" s="48" t="s">
        <v>36</v>
      </c>
      <c r="S9" s="34" t="s">
        <v>123</v>
      </c>
      <c r="T9" s="18" t="s">
        <v>124</v>
      </c>
    </row>
    <row r="10" spans="1:20" s="46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0" ht="15.75" customHeight="1">
      <c r="A11" s="17"/>
      <c r="B11" s="17"/>
      <c r="C11" s="96" t="s">
        <v>23</v>
      </c>
      <c r="D11" s="96"/>
      <c r="E11" s="96"/>
      <c r="F11" s="96"/>
      <c r="G11" s="96"/>
      <c r="H11" s="96"/>
      <c r="I11" s="96"/>
      <c r="J11" s="96"/>
      <c r="K11" s="96"/>
      <c r="L11" s="97"/>
      <c r="M11" s="17"/>
      <c r="N11" s="17"/>
      <c r="O11" s="17"/>
      <c r="P11" s="17"/>
      <c r="Q11" s="17"/>
      <c r="R11" s="39"/>
      <c r="S11" s="44"/>
    </row>
    <row r="12" spans="1:20" ht="24">
      <c r="A12" s="17"/>
      <c r="B12" s="17"/>
      <c r="C12" s="63" t="s">
        <v>0</v>
      </c>
      <c r="D12" s="65" t="s">
        <v>24</v>
      </c>
      <c r="E12" s="66"/>
      <c r="F12" s="67"/>
      <c r="G12" s="15" t="s">
        <v>25</v>
      </c>
      <c r="H12" s="68" t="s">
        <v>26</v>
      </c>
      <c r="I12" s="69"/>
      <c r="J12" s="18"/>
      <c r="K12" s="18"/>
      <c r="L12" s="70" t="s">
        <v>13</v>
      </c>
      <c r="M12" s="70"/>
      <c r="N12" s="17"/>
      <c r="O12" s="17"/>
      <c r="P12" s="17"/>
      <c r="Q12" s="17"/>
      <c r="R12" s="39"/>
      <c r="S12" s="44"/>
    </row>
    <row r="13" spans="1:20" ht="12.75" customHeight="1">
      <c r="A13" s="17"/>
      <c r="B13" s="17"/>
      <c r="C13" s="61">
        <v>1</v>
      </c>
      <c r="D13" s="99" t="s">
        <v>27</v>
      </c>
      <c r="E13" s="100"/>
      <c r="F13" s="26"/>
      <c r="G13" s="61">
        <f>COUNTIF($Q$9:$Q$9,"&gt;=4")</f>
        <v>1</v>
      </c>
      <c r="H13" s="101">
        <f>G13/$G$15</f>
        <v>1</v>
      </c>
      <c r="I13" s="102"/>
      <c r="J13" s="18"/>
      <c r="K13" s="18"/>
      <c r="L13" s="103"/>
      <c r="M13" s="103"/>
      <c r="N13" s="17"/>
      <c r="O13" s="17"/>
      <c r="P13" s="17"/>
      <c r="Q13" s="17"/>
      <c r="R13" s="39"/>
      <c r="S13" s="44"/>
    </row>
    <row r="14" spans="1:20" ht="12.75" customHeight="1">
      <c r="A14" s="17"/>
      <c r="B14" s="17"/>
      <c r="C14" s="61">
        <v>2</v>
      </c>
      <c r="D14" s="99" t="s">
        <v>28</v>
      </c>
      <c r="E14" s="100"/>
      <c r="F14" s="26"/>
      <c r="G14" s="61">
        <f>COUNTIF($Q$9:$Q$9,"&lt;4")</f>
        <v>0</v>
      </c>
      <c r="H14" s="101">
        <f>G14/$G$15</f>
        <v>0</v>
      </c>
      <c r="I14" s="102"/>
      <c r="J14" s="18"/>
      <c r="K14" s="18"/>
      <c r="L14" s="103"/>
      <c r="M14" s="103"/>
      <c r="N14" s="17"/>
      <c r="O14" s="17"/>
      <c r="P14" s="17"/>
      <c r="Q14" s="17"/>
      <c r="R14" s="39"/>
      <c r="S14" s="44"/>
    </row>
    <row r="15" spans="1:20" ht="12.75" customHeight="1">
      <c r="A15" s="17"/>
      <c r="B15" s="17"/>
      <c r="C15" s="86" t="s">
        <v>29</v>
      </c>
      <c r="D15" s="87"/>
      <c r="E15" s="87"/>
      <c r="F15" s="88"/>
      <c r="G15" s="24">
        <f>SUM(G13:G14)</f>
        <v>1</v>
      </c>
      <c r="H15" s="104">
        <f>SUM(H13:I14)</f>
        <v>1</v>
      </c>
      <c r="I15" s="105"/>
      <c r="J15" s="18"/>
      <c r="K15" s="18"/>
      <c r="L15" s="103"/>
      <c r="M15" s="103"/>
      <c r="N15" s="17"/>
      <c r="O15" s="17"/>
      <c r="P15" s="17"/>
      <c r="Q15" s="17"/>
      <c r="R15" s="39"/>
      <c r="S15" s="44"/>
    </row>
    <row r="16" spans="1:20" ht="12.75" customHeight="1">
      <c r="A16" s="17"/>
      <c r="B16" s="17"/>
      <c r="P16" s="106" t="str">
        <f ca="1">"Đà Nẵng, " &amp; TEXT(TODAY(),"dd/mm/yyyy")</f>
        <v>Đà Nẵng, 22/10/2020</v>
      </c>
      <c r="Q16" s="106"/>
      <c r="R16" s="106"/>
      <c r="S16" s="106"/>
    </row>
    <row r="17" spans="1:19" ht="12.75" customHeight="1">
      <c r="A17" s="17"/>
      <c r="B17" s="17"/>
      <c r="C17" s="62" t="s">
        <v>10</v>
      </c>
      <c r="F17" s="53" t="s">
        <v>53</v>
      </c>
      <c r="G17" s="55"/>
      <c r="H17" s="55"/>
      <c r="I17" s="58" t="s">
        <v>54</v>
      </c>
      <c r="J17" s="55"/>
      <c r="K17" s="52"/>
      <c r="M17" s="58"/>
      <c r="P17" s="71" t="s">
        <v>51</v>
      </c>
      <c r="Q17" s="71"/>
      <c r="R17" s="71"/>
      <c r="S17" s="71"/>
    </row>
    <row r="18" spans="1:19" ht="12" customHeight="1">
      <c r="A18" s="17"/>
      <c r="B18" s="17"/>
      <c r="E18" s="54"/>
      <c r="F18" s="57"/>
      <c r="G18" s="55"/>
      <c r="H18" s="55"/>
      <c r="I18" s="59" t="s">
        <v>55</v>
      </c>
      <c r="J18" s="55"/>
      <c r="K18" s="57"/>
      <c r="M18" s="56"/>
      <c r="P18" s="18"/>
      <c r="Q18" s="29"/>
      <c r="R18" s="29"/>
    </row>
    <row r="19" spans="1:19">
      <c r="A19" s="17"/>
      <c r="B19" s="17"/>
      <c r="E19" s="54"/>
      <c r="F19" s="51"/>
      <c r="G19" s="55"/>
      <c r="H19" s="55"/>
      <c r="I19" s="55"/>
      <c r="J19" s="55"/>
      <c r="K19" s="56"/>
      <c r="L19" s="56"/>
      <c r="M19" s="56"/>
      <c r="R19" s="22"/>
    </row>
    <row r="20" spans="1:19">
      <c r="A20" s="17"/>
      <c r="B20" s="17"/>
      <c r="G20" s="17"/>
      <c r="L20" s="62"/>
    </row>
    <row r="21" spans="1:19">
      <c r="A21" s="17"/>
      <c r="B21" s="17"/>
      <c r="G21" s="17"/>
      <c r="L21" s="62"/>
    </row>
    <row r="22" spans="1:19">
      <c r="A22" s="17"/>
      <c r="B22" s="17"/>
    </row>
    <row r="23" spans="1:19" s="47" customFormat="1" ht="12.75" customHeight="1">
      <c r="A23" s="41" t="s">
        <v>42</v>
      </c>
      <c r="C23" s="60" t="s">
        <v>59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98" t="s">
        <v>52</v>
      </c>
      <c r="Q23" s="98"/>
      <c r="R23" s="98"/>
      <c r="S23" s="98"/>
    </row>
  </sheetData>
  <mergeCells count="30">
    <mergeCell ref="A7:A8"/>
    <mergeCell ref="C11:L11"/>
    <mergeCell ref="P23:S23"/>
    <mergeCell ref="D13:E13"/>
    <mergeCell ref="H13:I13"/>
    <mergeCell ref="L13:M13"/>
    <mergeCell ref="D14:E14"/>
    <mergeCell ref="H14:I14"/>
    <mergeCell ref="L14:M14"/>
    <mergeCell ref="C15:F15"/>
    <mergeCell ref="H15:I15"/>
    <mergeCell ref="L15:M15"/>
    <mergeCell ref="P16:S16"/>
    <mergeCell ref="P17:S17"/>
    <mergeCell ref="D12:F12"/>
    <mergeCell ref="H12:I12"/>
    <mergeCell ref="L12:M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 C9:G9">
    <cfRule type="cellIs" dxfId="5" priority="3" stopIfTrue="1" operator="equal">
      <formula>0</formula>
    </cfRule>
  </conditionalFormatting>
  <conditionalFormatting sqref="B10:R10 S9:S10">
    <cfRule type="cellIs" dxfId="4" priority="2" stopIfTrue="1" operator="equal">
      <formula>0</formula>
    </cfRule>
  </conditionalFormatting>
  <conditionalFormatting sqref="Q9">
    <cfRule type="cellIs" dxfId="3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42578125" style="42" customWidth="1"/>
    <col min="20" max="16384" width="9.140625" style="18"/>
  </cols>
  <sheetData>
    <row r="1" spans="1:21" s="9" customFormat="1" ht="14.25" customHeight="1">
      <c r="B1" s="71" t="s">
        <v>57</v>
      </c>
      <c r="C1" s="71"/>
      <c r="D1" s="71"/>
      <c r="E1" s="71"/>
      <c r="F1" s="72" t="s">
        <v>126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1" s="9" customFormat="1" ht="14.25" customHeight="1">
      <c r="B2" s="71" t="s">
        <v>56</v>
      </c>
      <c r="C2" s="71"/>
      <c r="D2" s="71"/>
      <c r="E2" s="71"/>
      <c r="F2" s="72" t="s">
        <v>127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s">
        <v>128</v>
      </c>
    </row>
    <row r="3" spans="1:21" s="30" customFormat="1" ht="14.25">
      <c r="B3" s="73" t="s">
        <v>129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130</v>
      </c>
    </row>
    <row r="4" spans="1:21" s="30" customFormat="1" ht="15">
      <c r="B4" s="31" t="s">
        <v>119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4" t="s">
        <v>0</v>
      </c>
      <c r="C6" s="77" t="s">
        <v>50</v>
      </c>
      <c r="D6" s="80" t="s">
        <v>48</v>
      </c>
      <c r="E6" s="81"/>
      <c r="F6" s="77" t="s">
        <v>49</v>
      </c>
      <c r="G6" s="77" t="s">
        <v>11</v>
      </c>
      <c r="H6" s="86" t="s">
        <v>58</v>
      </c>
      <c r="I6" s="87"/>
      <c r="J6" s="87"/>
      <c r="K6" s="87"/>
      <c r="L6" s="87"/>
      <c r="M6" s="87"/>
      <c r="N6" s="87"/>
      <c r="O6" s="87"/>
      <c r="P6" s="88"/>
      <c r="Q6" s="89" t="s">
        <v>14</v>
      </c>
      <c r="R6" s="90"/>
      <c r="S6" s="93" t="s">
        <v>19</v>
      </c>
    </row>
    <row r="7" spans="1:21" s="16" customFormat="1" ht="15" customHeight="1">
      <c r="A7" s="83" t="s">
        <v>0</v>
      </c>
      <c r="B7" s="75"/>
      <c r="C7" s="78"/>
      <c r="D7" s="82"/>
      <c r="E7" s="83"/>
      <c r="F7" s="78"/>
      <c r="G7" s="78"/>
      <c r="H7" s="15" t="s">
        <v>43</v>
      </c>
      <c r="I7" s="15" t="s">
        <v>22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91"/>
      <c r="R7" s="92"/>
      <c r="S7" s="94"/>
      <c r="U7" s="16" t="s">
        <v>125</v>
      </c>
    </row>
    <row r="8" spans="1:21" s="16" customFormat="1" ht="15" customHeight="1">
      <c r="A8" s="83"/>
      <c r="B8" s="76"/>
      <c r="C8" s="79"/>
      <c r="D8" s="84"/>
      <c r="E8" s="85"/>
      <c r="F8" s="79"/>
      <c r="G8" s="79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5"/>
    </row>
    <row r="9" spans="1:21" ht="20.100000000000001" customHeight="1">
      <c r="A9" s="33">
        <v>1</v>
      </c>
      <c r="B9" s="34">
        <v>1</v>
      </c>
      <c r="C9" s="34">
        <v>24312103447</v>
      </c>
      <c r="D9" s="35" t="s">
        <v>64</v>
      </c>
      <c r="E9" s="36" t="s">
        <v>65</v>
      </c>
      <c r="F9" s="50" t="s">
        <v>100</v>
      </c>
      <c r="G9" s="45" t="s">
        <v>63</v>
      </c>
      <c r="H9" s="34">
        <v>10</v>
      </c>
      <c r="I9" s="34" t="s">
        <v>132</v>
      </c>
      <c r="J9" s="34" t="s">
        <v>132</v>
      </c>
      <c r="K9" s="34" t="s">
        <v>132</v>
      </c>
      <c r="L9" s="34">
        <v>9</v>
      </c>
      <c r="M9" s="34">
        <v>7</v>
      </c>
      <c r="N9" s="34" t="s">
        <v>132</v>
      </c>
      <c r="O9" s="34" t="s">
        <v>132</v>
      </c>
      <c r="P9" s="34">
        <v>7</v>
      </c>
      <c r="Q9" s="34">
        <v>7.7</v>
      </c>
      <c r="R9" s="48" t="s">
        <v>39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24302103448</v>
      </c>
      <c r="D10" s="35" t="s">
        <v>60</v>
      </c>
      <c r="E10" s="36" t="s">
        <v>66</v>
      </c>
      <c r="F10" s="50" t="s">
        <v>101</v>
      </c>
      <c r="G10" s="45" t="s">
        <v>63</v>
      </c>
      <c r="H10" s="34">
        <v>10</v>
      </c>
      <c r="I10" s="34" t="s">
        <v>132</v>
      </c>
      <c r="J10" s="34" t="s">
        <v>132</v>
      </c>
      <c r="K10" s="34" t="s">
        <v>132</v>
      </c>
      <c r="L10" s="34">
        <v>9</v>
      </c>
      <c r="M10" s="34">
        <v>7.5</v>
      </c>
      <c r="N10" s="34" t="s">
        <v>132</v>
      </c>
      <c r="O10" s="34" t="s">
        <v>132</v>
      </c>
      <c r="P10" s="34">
        <v>7.5</v>
      </c>
      <c r="Q10" s="34">
        <v>8.1</v>
      </c>
      <c r="R10" s="48" t="s">
        <v>40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24312103449</v>
      </c>
      <c r="D11" s="35" t="s">
        <v>67</v>
      </c>
      <c r="E11" s="36" t="s">
        <v>68</v>
      </c>
      <c r="F11" s="50" t="s">
        <v>102</v>
      </c>
      <c r="G11" s="45" t="s">
        <v>63</v>
      </c>
      <c r="H11" s="34">
        <v>10</v>
      </c>
      <c r="I11" s="34" t="s">
        <v>132</v>
      </c>
      <c r="J11" s="34" t="s">
        <v>132</v>
      </c>
      <c r="K11" s="34" t="s">
        <v>132</v>
      </c>
      <c r="L11" s="34">
        <v>9</v>
      </c>
      <c r="M11" s="34">
        <v>7.5</v>
      </c>
      <c r="N11" s="34" t="s">
        <v>132</v>
      </c>
      <c r="O11" s="34" t="s">
        <v>132</v>
      </c>
      <c r="P11" s="34">
        <v>6.5</v>
      </c>
      <c r="Q11" s="34">
        <v>7.5</v>
      </c>
      <c r="R11" s="48" t="s">
        <v>37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24312103450</v>
      </c>
      <c r="D12" s="35" t="s">
        <v>69</v>
      </c>
      <c r="E12" s="36" t="s">
        <v>70</v>
      </c>
      <c r="F12" s="50" t="s">
        <v>103</v>
      </c>
      <c r="G12" s="45" t="s">
        <v>63</v>
      </c>
      <c r="H12" s="34">
        <v>10</v>
      </c>
      <c r="I12" s="34" t="s">
        <v>132</v>
      </c>
      <c r="J12" s="34" t="s">
        <v>132</v>
      </c>
      <c r="K12" s="34" t="s">
        <v>132</v>
      </c>
      <c r="L12" s="34">
        <v>9</v>
      </c>
      <c r="M12" s="34">
        <v>7</v>
      </c>
      <c r="N12" s="34" t="s">
        <v>132</v>
      </c>
      <c r="O12" s="34" t="s">
        <v>132</v>
      </c>
      <c r="P12" s="34">
        <v>7</v>
      </c>
      <c r="Q12" s="34">
        <v>7.7</v>
      </c>
      <c r="R12" s="48" t="s">
        <v>39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24302103452</v>
      </c>
      <c r="D13" s="35" t="s">
        <v>73</v>
      </c>
      <c r="E13" s="36" t="s">
        <v>74</v>
      </c>
      <c r="F13" s="50" t="s">
        <v>104</v>
      </c>
      <c r="G13" s="45" t="s">
        <v>63</v>
      </c>
      <c r="H13" s="34">
        <v>10</v>
      </c>
      <c r="I13" s="34" t="s">
        <v>132</v>
      </c>
      <c r="J13" s="34" t="s">
        <v>132</v>
      </c>
      <c r="K13" s="34" t="s">
        <v>132</v>
      </c>
      <c r="L13" s="34">
        <v>9</v>
      </c>
      <c r="M13" s="34">
        <v>7</v>
      </c>
      <c r="N13" s="34" t="s">
        <v>132</v>
      </c>
      <c r="O13" s="34" t="s">
        <v>132</v>
      </c>
      <c r="P13" s="34">
        <v>7.5</v>
      </c>
      <c r="Q13" s="34">
        <v>8</v>
      </c>
      <c r="R13" s="48" t="s">
        <v>21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24312103451</v>
      </c>
      <c r="D14" s="35" t="s">
        <v>71</v>
      </c>
      <c r="E14" s="36" t="s">
        <v>72</v>
      </c>
      <c r="F14" s="50">
        <v>31340</v>
      </c>
      <c r="G14" s="45" t="s">
        <v>63</v>
      </c>
      <c r="H14" s="34">
        <v>10</v>
      </c>
      <c r="I14" s="34" t="s">
        <v>132</v>
      </c>
      <c r="J14" s="34" t="s">
        <v>132</v>
      </c>
      <c r="K14" s="34" t="s">
        <v>132</v>
      </c>
      <c r="L14" s="34">
        <v>9</v>
      </c>
      <c r="M14" s="34">
        <v>7.5</v>
      </c>
      <c r="N14" s="34" t="s">
        <v>132</v>
      </c>
      <c r="O14" s="34" t="s">
        <v>132</v>
      </c>
      <c r="P14" s="34">
        <v>5</v>
      </c>
      <c r="Q14" s="34">
        <v>6.7</v>
      </c>
      <c r="R14" s="48" t="s">
        <v>32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24312103457</v>
      </c>
      <c r="D15" s="35" t="s">
        <v>80</v>
      </c>
      <c r="E15" s="36" t="s">
        <v>81</v>
      </c>
      <c r="F15" s="50">
        <v>34206</v>
      </c>
      <c r="G15" s="45" t="s">
        <v>63</v>
      </c>
      <c r="H15" s="34">
        <v>10</v>
      </c>
      <c r="I15" s="34" t="s">
        <v>132</v>
      </c>
      <c r="J15" s="34" t="s">
        <v>132</v>
      </c>
      <c r="K15" s="34" t="s">
        <v>132</v>
      </c>
      <c r="L15" s="34">
        <v>8</v>
      </c>
      <c r="M15" s="34">
        <v>8</v>
      </c>
      <c r="N15" s="34" t="s">
        <v>132</v>
      </c>
      <c r="O15" s="34" t="s">
        <v>132</v>
      </c>
      <c r="P15" s="34">
        <v>7</v>
      </c>
      <c r="Q15" s="34">
        <v>7.7</v>
      </c>
      <c r="R15" s="48" t="s">
        <v>39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24302103454</v>
      </c>
      <c r="D16" s="35" t="s">
        <v>75</v>
      </c>
      <c r="E16" s="36" t="s">
        <v>61</v>
      </c>
      <c r="F16" s="50" t="s">
        <v>105</v>
      </c>
      <c r="G16" s="45" t="s">
        <v>63</v>
      </c>
      <c r="H16" s="34">
        <v>10</v>
      </c>
      <c r="I16" s="34" t="s">
        <v>132</v>
      </c>
      <c r="J16" s="34" t="s">
        <v>132</v>
      </c>
      <c r="K16" s="34" t="s">
        <v>132</v>
      </c>
      <c r="L16" s="34">
        <v>9</v>
      </c>
      <c r="M16" s="34">
        <v>7</v>
      </c>
      <c r="N16" s="34" t="s">
        <v>132</v>
      </c>
      <c r="O16" s="34" t="s">
        <v>132</v>
      </c>
      <c r="P16" s="34">
        <v>7</v>
      </c>
      <c r="Q16" s="34">
        <v>7.7</v>
      </c>
      <c r="R16" s="48" t="s">
        <v>39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24312103455</v>
      </c>
      <c r="D17" s="35" t="s">
        <v>76</v>
      </c>
      <c r="E17" s="36" t="s">
        <v>77</v>
      </c>
      <c r="F17" s="50" t="s">
        <v>106</v>
      </c>
      <c r="G17" s="45" t="s">
        <v>63</v>
      </c>
      <c r="H17" s="34">
        <v>10</v>
      </c>
      <c r="I17" s="34" t="s">
        <v>132</v>
      </c>
      <c r="J17" s="34" t="s">
        <v>132</v>
      </c>
      <c r="K17" s="34" t="s">
        <v>132</v>
      </c>
      <c r="L17" s="34">
        <v>9</v>
      </c>
      <c r="M17" s="34">
        <v>7</v>
      </c>
      <c r="N17" s="34" t="s">
        <v>132</v>
      </c>
      <c r="O17" s="34" t="s">
        <v>132</v>
      </c>
      <c r="P17" s="34">
        <v>6.5</v>
      </c>
      <c r="Q17" s="34">
        <v>7.4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24302103456</v>
      </c>
      <c r="D18" s="35" t="s">
        <v>78</v>
      </c>
      <c r="E18" s="36" t="s">
        <v>79</v>
      </c>
      <c r="F18" s="50" t="s">
        <v>107</v>
      </c>
      <c r="G18" s="45" t="s">
        <v>63</v>
      </c>
      <c r="H18" s="34">
        <v>10</v>
      </c>
      <c r="I18" s="34" t="s">
        <v>132</v>
      </c>
      <c r="J18" s="34" t="s">
        <v>132</v>
      </c>
      <c r="K18" s="34" t="s">
        <v>132</v>
      </c>
      <c r="L18" s="34">
        <v>9</v>
      </c>
      <c r="M18" s="34">
        <v>7.5</v>
      </c>
      <c r="N18" s="34" t="s">
        <v>132</v>
      </c>
      <c r="O18" s="34" t="s">
        <v>132</v>
      </c>
      <c r="P18" s="34">
        <v>7.5</v>
      </c>
      <c r="Q18" s="34">
        <v>8.1</v>
      </c>
      <c r="R18" s="48" t="s">
        <v>40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24302103458</v>
      </c>
      <c r="D19" s="35" t="s">
        <v>82</v>
      </c>
      <c r="E19" s="36" t="s">
        <v>83</v>
      </c>
      <c r="F19" s="50" t="s">
        <v>108</v>
      </c>
      <c r="G19" s="45" t="s">
        <v>63</v>
      </c>
      <c r="H19" s="34">
        <v>10</v>
      </c>
      <c r="I19" s="34" t="s">
        <v>132</v>
      </c>
      <c r="J19" s="34" t="s">
        <v>132</v>
      </c>
      <c r="K19" s="34" t="s">
        <v>132</v>
      </c>
      <c r="L19" s="34">
        <v>8</v>
      </c>
      <c r="M19" s="34">
        <v>7.5</v>
      </c>
      <c r="N19" s="34" t="s">
        <v>132</v>
      </c>
      <c r="O19" s="34" t="s">
        <v>132</v>
      </c>
      <c r="P19" s="34">
        <v>6</v>
      </c>
      <c r="Q19" s="34">
        <v>7</v>
      </c>
      <c r="R19" s="48" t="s">
        <v>17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24312103459</v>
      </c>
      <c r="D20" s="35" t="s">
        <v>84</v>
      </c>
      <c r="E20" s="36" t="s">
        <v>85</v>
      </c>
      <c r="F20" s="50" t="s">
        <v>109</v>
      </c>
      <c r="G20" s="45" t="s">
        <v>63</v>
      </c>
      <c r="H20" s="34">
        <v>10</v>
      </c>
      <c r="I20" s="34" t="s">
        <v>132</v>
      </c>
      <c r="J20" s="34" t="s">
        <v>132</v>
      </c>
      <c r="K20" s="34" t="s">
        <v>132</v>
      </c>
      <c r="L20" s="34">
        <v>8</v>
      </c>
      <c r="M20" s="34">
        <v>8</v>
      </c>
      <c r="N20" s="34" t="s">
        <v>132</v>
      </c>
      <c r="O20" s="34" t="s">
        <v>132</v>
      </c>
      <c r="P20" s="34">
        <v>5</v>
      </c>
      <c r="Q20" s="34">
        <v>6.6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24312103460</v>
      </c>
      <c r="D21" s="35" t="s">
        <v>86</v>
      </c>
      <c r="E21" s="36" t="s">
        <v>87</v>
      </c>
      <c r="F21" s="50" t="s">
        <v>110</v>
      </c>
      <c r="G21" s="45" t="s">
        <v>63</v>
      </c>
      <c r="H21" s="34">
        <v>10</v>
      </c>
      <c r="I21" s="34" t="s">
        <v>132</v>
      </c>
      <c r="J21" s="34" t="s">
        <v>132</v>
      </c>
      <c r="K21" s="34" t="s">
        <v>132</v>
      </c>
      <c r="L21" s="34">
        <v>8</v>
      </c>
      <c r="M21" s="34">
        <v>7</v>
      </c>
      <c r="N21" s="34" t="s">
        <v>132</v>
      </c>
      <c r="O21" s="34" t="s">
        <v>132</v>
      </c>
      <c r="P21" s="34">
        <v>5</v>
      </c>
      <c r="Q21" s="34">
        <v>6.4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24312103461</v>
      </c>
      <c r="D22" s="35" t="s">
        <v>88</v>
      </c>
      <c r="E22" s="36" t="s">
        <v>62</v>
      </c>
      <c r="F22" s="50" t="s">
        <v>111</v>
      </c>
      <c r="G22" s="45" t="s">
        <v>63</v>
      </c>
      <c r="H22" s="34">
        <v>10</v>
      </c>
      <c r="I22" s="34" t="s">
        <v>132</v>
      </c>
      <c r="J22" s="34" t="s">
        <v>132</v>
      </c>
      <c r="K22" s="34" t="s">
        <v>132</v>
      </c>
      <c r="L22" s="34">
        <v>8</v>
      </c>
      <c r="M22" s="34">
        <v>8</v>
      </c>
      <c r="N22" s="34" t="s">
        <v>132</v>
      </c>
      <c r="O22" s="34" t="s">
        <v>132</v>
      </c>
      <c r="P22" s="34">
        <v>6</v>
      </c>
      <c r="Q22" s="34">
        <v>7.1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24312103462</v>
      </c>
      <c r="D23" s="35" t="s">
        <v>89</v>
      </c>
      <c r="E23" s="36" t="s">
        <v>90</v>
      </c>
      <c r="F23" s="50" t="s">
        <v>112</v>
      </c>
      <c r="G23" s="45" t="s">
        <v>63</v>
      </c>
      <c r="H23" s="34">
        <v>10</v>
      </c>
      <c r="I23" s="34" t="s">
        <v>132</v>
      </c>
      <c r="J23" s="34" t="s">
        <v>132</v>
      </c>
      <c r="K23" s="34" t="s">
        <v>132</v>
      </c>
      <c r="L23" s="34">
        <v>0</v>
      </c>
      <c r="M23" s="34">
        <v>0</v>
      </c>
      <c r="N23" s="34" t="s">
        <v>132</v>
      </c>
      <c r="O23" s="34" t="s">
        <v>132</v>
      </c>
      <c r="P23" s="34">
        <v>0</v>
      </c>
      <c r="Q23" s="34">
        <v>0</v>
      </c>
      <c r="R23" s="48" t="s">
        <v>16</v>
      </c>
      <c r="S23" s="34" t="s">
        <v>118</v>
      </c>
    </row>
    <row r="24" spans="1:19" ht="20.100000000000001" customHeight="1">
      <c r="A24" s="33">
        <v>16</v>
      </c>
      <c r="B24" s="34">
        <v>16</v>
      </c>
      <c r="C24" s="34">
        <v>24302103463</v>
      </c>
      <c r="D24" s="35" t="s">
        <v>91</v>
      </c>
      <c r="E24" s="36" t="s">
        <v>92</v>
      </c>
      <c r="F24" s="50" t="s">
        <v>113</v>
      </c>
      <c r="G24" s="45" t="s">
        <v>63</v>
      </c>
      <c r="H24" s="34">
        <v>10</v>
      </c>
      <c r="I24" s="34" t="s">
        <v>132</v>
      </c>
      <c r="J24" s="34" t="s">
        <v>132</v>
      </c>
      <c r="K24" s="34" t="s">
        <v>132</v>
      </c>
      <c r="L24" s="34">
        <v>8</v>
      </c>
      <c r="M24" s="34">
        <v>9</v>
      </c>
      <c r="N24" s="34" t="s">
        <v>132</v>
      </c>
      <c r="O24" s="34" t="s">
        <v>132</v>
      </c>
      <c r="P24" s="34">
        <v>8.5</v>
      </c>
      <c r="Q24" s="34">
        <v>8.6</v>
      </c>
      <c r="R24" s="48" t="s">
        <v>41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24302103464</v>
      </c>
      <c r="D25" s="35" t="s">
        <v>93</v>
      </c>
      <c r="E25" s="36" t="s">
        <v>92</v>
      </c>
      <c r="F25" s="50" t="s">
        <v>114</v>
      </c>
      <c r="G25" s="45" t="s">
        <v>63</v>
      </c>
      <c r="H25" s="34">
        <v>10</v>
      </c>
      <c r="I25" s="34" t="s">
        <v>132</v>
      </c>
      <c r="J25" s="34" t="s">
        <v>132</v>
      </c>
      <c r="K25" s="34" t="s">
        <v>132</v>
      </c>
      <c r="L25" s="34">
        <v>8</v>
      </c>
      <c r="M25" s="34">
        <v>7.5</v>
      </c>
      <c r="N25" s="34" t="s">
        <v>132</v>
      </c>
      <c r="O25" s="34" t="s">
        <v>132</v>
      </c>
      <c r="P25" s="34">
        <v>6.5</v>
      </c>
      <c r="Q25" s="34">
        <v>7.3</v>
      </c>
      <c r="R25" s="48" t="s">
        <v>35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24312103465</v>
      </c>
      <c r="D26" s="35" t="s">
        <v>94</v>
      </c>
      <c r="E26" s="36" t="s">
        <v>95</v>
      </c>
      <c r="F26" s="50" t="s">
        <v>115</v>
      </c>
      <c r="G26" s="45" t="s">
        <v>63</v>
      </c>
      <c r="H26" s="34">
        <v>10</v>
      </c>
      <c r="I26" s="34" t="s">
        <v>132</v>
      </c>
      <c r="J26" s="34" t="s">
        <v>132</v>
      </c>
      <c r="K26" s="34" t="s">
        <v>132</v>
      </c>
      <c r="L26" s="34">
        <v>8</v>
      </c>
      <c r="M26" s="34">
        <v>7.5</v>
      </c>
      <c r="N26" s="34" t="s">
        <v>132</v>
      </c>
      <c r="O26" s="34" t="s">
        <v>132</v>
      </c>
      <c r="P26" s="34">
        <v>7</v>
      </c>
      <c r="Q26" s="34">
        <v>7.6</v>
      </c>
      <c r="R26" s="48" t="s">
        <v>38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24302103466</v>
      </c>
      <c r="D27" s="35" t="s">
        <v>96</v>
      </c>
      <c r="E27" s="36" t="s">
        <v>97</v>
      </c>
      <c r="F27" s="50" t="s">
        <v>116</v>
      </c>
      <c r="G27" s="45" t="s">
        <v>63</v>
      </c>
      <c r="H27" s="34">
        <v>10</v>
      </c>
      <c r="I27" s="34" t="s">
        <v>132</v>
      </c>
      <c r="J27" s="34" t="s">
        <v>132</v>
      </c>
      <c r="K27" s="34" t="s">
        <v>132</v>
      </c>
      <c r="L27" s="34">
        <v>8</v>
      </c>
      <c r="M27" s="34">
        <v>8</v>
      </c>
      <c r="N27" s="34" t="s">
        <v>132</v>
      </c>
      <c r="O27" s="34" t="s">
        <v>132</v>
      </c>
      <c r="P27" s="34">
        <v>6.5</v>
      </c>
      <c r="Q27" s="34">
        <v>7.4</v>
      </c>
      <c r="R27" s="48" t="s">
        <v>36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24312103467</v>
      </c>
      <c r="D28" s="35" t="s">
        <v>98</v>
      </c>
      <c r="E28" s="36" t="s">
        <v>99</v>
      </c>
      <c r="F28" s="50" t="s">
        <v>117</v>
      </c>
      <c r="G28" s="45" t="s">
        <v>63</v>
      </c>
      <c r="H28" s="34">
        <v>10</v>
      </c>
      <c r="I28" s="34" t="s">
        <v>132</v>
      </c>
      <c r="J28" s="34" t="s">
        <v>132</v>
      </c>
      <c r="K28" s="34" t="s">
        <v>132</v>
      </c>
      <c r="L28" s="34">
        <v>8</v>
      </c>
      <c r="M28" s="34">
        <v>8</v>
      </c>
      <c r="N28" s="34" t="s">
        <v>132</v>
      </c>
      <c r="O28" s="34" t="s">
        <v>132</v>
      </c>
      <c r="P28" s="34">
        <v>5.5</v>
      </c>
      <c r="Q28" s="34">
        <v>6.8</v>
      </c>
      <c r="R28" s="48" t="s">
        <v>33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23312112908</v>
      </c>
      <c r="D29" s="35" t="s">
        <v>120</v>
      </c>
      <c r="E29" s="36" t="s">
        <v>121</v>
      </c>
      <c r="F29" s="50">
        <v>0</v>
      </c>
      <c r="G29" s="45" t="s">
        <v>122</v>
      </c>
      <c r="H29" s="34">
        <v>0</v>
      </c>
      <c r="I29" s="34" t="s">
        <v>132</v>
      </c>
      <c r="J29" s="34" t="s">
        <v>132</v>
      </c>
      <c r="K29" s="34" t="s">
        <v>132</v>
      </c>
      <c r="L29" s="34">
        <v>0</v>
      </c>
      <c r="M29" s="34">
        <v>0</v>
      </c>
      <c r="N29" s="34" t="s">
        <v>132</v>
      </c>
      <c r="O29" s="34" t="s">
        <v>132</v>
      </c>
      <c r="P29" s="34">
        <v>7.5</v>
      </c>
      <c r="Q29" s="34">
        <v>4.0999999999999996</v>
      </c>
      <c r="R29" s="48" t="s">
        <v>132</v>
      </c>
      <c r="S29" s="34" t="s">
        <v>123</v>
      </c>
    </row>
    <row r="30" spans="1:19" s="46" customFormat="1" ht="10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.75" customHeight="1">
      <c r="A31" s="17"/>
      <c r="B31" s="17"/>
      <c r="C31" s="96" t="s">
        <v>23</v>
      </c>
      <c r="D31" s="96"/>
      <c r="E31" s="96"/>
      <c r="F31" s="96"/>
      <c r="G31" s="96"/>
      <c r="H31" s="96"/>
      <c r="I31" s="96"/>
      <c r="J31" s="96"/>
      <c r="K31" s="96"/>
      <c r="L31" s="97"/>
      <c r="M31" s="17"/>
      <c r="N31" s="17"/>
      <c r="O31" s="17"/>
      <c r="P31" s="17"/>
      <c r="Q31" s="17"/>
      <c r="R31" s="39"/>
      <c r="S31" s="44"/>
    </row>
    <row r="32" spans="1:19" ht="24">
      <c r="A32" s="17"/>
      <c r="B32" s="17"/>
      <c r="C32" s="23" t="s">
        <v>0</v>
      </c>
      <c r="D32" s="65" t="s">
        <v>24</v>
      </c>
      <c r="E32" s="66"/>
      <c r="F32" s="67"/>
      <c r="G32" s="15" t="s">
        <v>25</v>
      </c>
      <c r="H32" s="68" t="s">
        <v>26</v>
      </c>
      <c r="I32" s="69"/>
      <c r="J32" s="70" t="s">
        <v>13</v>
      </c>
      <c r="K32" s="70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1</v>
      </c>
      <c r="D33" s="99" t="s">
        <v>27</v>
      </c>
      <c r="E33" s="100"/>
      <c r="F33" s="26"/>
      <c r="G33" s="25">
        <v>19</v>
      </c>
      <c r="H33" s="101">
        <v>0.95</v>
      </c>
      <c r="I33" s="102"/>
      <c r="J33" s="103"/>
      <c r="K33" s="103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2</v>
      </c>
      <c r="D34" s="99" t="s">
        <v>28</v>
      </c>
      <c r="E34" s="100"/>
      <c r="F34" s="26"/>
      <c r="G34" s="25">
        <v>1</v>
      </c>
      <c r="H34" s="101">
        <v>0.05</v>
      </c>
      <c r="I34" s="102"/>
      <c r="J34" s="103"/>
      <c r="K34" s="103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86" t="s">
        <v>29</v>
      </c>
      <c r="D35" s="87"/>
      <c r="E35" s="87"/>
      <c r="F35" s="88"/>
      <c r="G35" s="24">
        <v>20</v>
      </c>
      <c r="H35" s="104">
        <v>1</v>
      </c>
      <c r="I35" s="105"/>
      <c r="J35" s="103"/>
      <c r="K35" s="103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P36" s="106" t="s">
        <v>133</v>
      </c>
      <c r="Q36" s="106"/>
      <c r="R36" s="106"/>
      <c r="S36" s="106"/>
    </row>
    <row r="37" spans="1:19" ht="12.75" customHeight="1">
      <c r="A37" s="17"/>
      <c r="B37" s="17"/>
      <c r="C37" s="19" t="s">
        <v>10</v>
      </c>
      <c r="F37" s="53" t="s">
        <v>53</v>
      </c>
      <c r="G37" s="55"/>
      <c r="H37" s="55"/>
      <c r="I37" s="18"/>
      <c r="J37" s="58" t="s">
        <v>54</v>
      </c>
      <c r="K37" s="52"/>
      <c r="M37" s="58"/>
      <c r="P37" s="71" t="s">
        <v>51</v>
      </c>
      <c r="Q37" s="71"/>
      <c r="R37" s="71"/>
      <c r="S37" s="71"/>
    </row>
    <row r="38" spans="1:19" ht="12" customHeight="1">
      <c r="A38" s="17"/>
      <c r="B38" s="17"/>
      <c r="E38" s="54"/>
      <c r="F38" s="57"/>
      <c r="G38" s="55"/>
      <c r="H38" s="55"/>
      <c r="I38" s="18"/>
      <c r="J38" s="59" t="s">
        <v>55</v>
      </c>
      <c r="K38" s="57"/>
      <c r="M38" s="56"/>
      <c r="P38" s="18"/>
      <c r="Q38" s="29"/>
      <c r="R38" s="29"/>
    </row>
    <row r="39" spans="1:19">
      <c r="A39" s="17"/>
      <c r="B39" s="17"/>
      <c r="E39" s="54"/>
      <c r="F39" s="51"/>
      <c r="G39" s="55"/>
      <c r="H39" s="55"/>
      <c r="I39" s="55"/>
      <c r="J39" s="55"/>
      <c r="K39" s="56"/>
      <c r="L39" s="56"/>
      <c r="M39" s="56"/>
      <c r="R39" s="22"/>
    </row>
    <row r="40" spans="1:19">
      <c r="A40" s="17"/>
      <c r="B40" s="17"/>
      <c r="G40" s="17"/>
      <c r="L40" s="19"/>
    </row>
    <row r="41" spans="1:19">
      <c r="A41" s="17"/>
      <c r="B41" s="17"/>
      <c r="G41" s="17"/>
      <c r="L41" s="19"/>
    </row>
    <row r="42" spans="1:19">
      <c r="A42" s="17"/>
      <c r="B42" s="17"/>
    </row>
    <row r="43" spans="1:19" s="47" customFormat="1" ht="12.75" customHeight="1">
      <c r="A43" s="41" t="s">
        <v>42</v>
      </c>
      <c r="C43" s="49" t="s">
        <v>59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98" t="s">
        <v>52</v>
      </c>
      <c r="Q43" s="98"/>
      <c r="R43" s="98"/>
      <c r="S43" s="98"/>
    </row>
  </sheetData>
  <mergeCells count="30">
    <mergeCell ref="P43:S43"/>
    <mergeCell ref="J33:K33"/>
    <mergeCell ref="P37:S37"/>
    <mergeCell ref="H34:I34"/>
    <mergeCell ref="J34:K34"/>
    <mergeCell ref="P36:S36"/>
    <mergeCell ref="C35:F35"/>
    <mergeCell ref="J32:K32"/>
    <mergeCell ref="H35:I35"/>
    <mergeCell ref="J35:K35"/>
    <mergeCell ref="H33:I33"/>
    <mergeCell ref="D34:E34"/>
    <mergeCell ref="C31:L31"/>
    <mergeCell ref="D32:F32"/>
    <mergeCell ref="H6:P6"/>
    <mergeCell ref="H32:I32"/>
    <mergeCell ref="D33:E3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1:S35 C9:G29">
    <cfRule type="cellIs" dxfId="2" priority="7" stopIfTrue="1" operator="equal">
      <formula>0</formula>
    </cfRule>
  </conditionalFormatting>
  <conditionalFormatting sqref="B30:R30 S9:S30">
    <cfRule type="cellIs" dxfId="1" priority="2" stopIfTrue="1" operator="equal">
      <formula>0</formula>
    </cfRule>
  </conditionalFormatting>
  <conditionalFormatting sqref="Q9:Q2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IN_DTK TG</vt:lpstr>
      <vt:lpstr>IN_DTK</vt:lpstr>
      <vt:lpstr>IN_DTK!Print_Area</vt:lpstr>
      <vt:lpstr>IN_DTK!Print_Titles</vt:lpstr>
      <vt:lpstr>'IN_DTK TG'!Print_Titles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2020-10-10T02:46:42Z</cp:lastPrinted>
  <dcterms:created xsi:type="dcterms:W3CDTF">2005-12-20T15:13:01Z</dcterms:created>
  <dcterms:modified xsi:type="dcterms:W3CDTF">2020-10-22T08:22:29Z</dcterms:modified>
</cp:coreProperties>
</file>