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<sst xmlns="http://schemas.openxmlformats.org/spreadsheetml/2006/main" count="40" uniqueCount="38">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</sst>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80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3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9" fontId="23" fillId="0" borderId="8" xfId="151" applyFont="1" applyFill="1" applyBorder="1" applyAlignment="1">
      <alignment horizontal="center" vertical="center"/>
    </xf>
    <xf numFmtId="9" fontId="19" fillId="0" borderId="8" xfId="15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left"/>
    </xf>
    <xf numFmtId="14" fontId="23" fillId="0" borderId="26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20" xfId="0" applyFont="1" applyFill="1" applyBorder="1" applyAlignment="1">
      <alignment/>
    </xf>
    <xf numFmtId="9" fontId="18" fillId="0" borderId="19" xfId="151" applyFont="1" applyFill="1" applyBorder="1" applyAlignment="1">
      <alignment horizontal="center"/>
    </xf>
    <xf numFmtId="9" fontId="18" fillId="0" borderId="20" xfId="15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9" fillId="0" borderId="8" xfId="0" applyFont="1" applyFill="1" applyBorder="1" applyAlignment="1">
      <alignment horizontal="center"/>
    </xf>
    <xf numFmtId="9" fontId="19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35" applyFont="1" applyFill="1" applyBorder="1" applyAlignment="1">
      <alignment horizontal="center"/>
      <protection/>
    </xf>
    <xf numFmtId="0" fontId="19" fillId="0" borderId="0" xfId="135" applyFont="1" applyFill="1" applyBorder="1">
      <alignment/>
      <protection/>
    </xf>
    <xf numFmtId="0" fontId="19" fillId="0" borderId="0" xfId="135" applyFont="1" applyBorder="1" applyAlignment="1">
      <alignment horizontal="center"/>
      <protection/>
    </xf>
    <xf numFmtId="0" fontId="26" fillId="0" borderId="0" xfId="138" applyFont="1" applyAlignment="1">
      <alignment horizontal="center"/>
      <protection/>
    </xf>
    <xf numFmtId="0" fontId="18" fillId="0" borderId="0" xfId="135" applyFont="1" applyFill="1" applyBorder="1" applyAlignment="1">
      <alignment/>
      <protection/>
    </xf>
    <xf numFmtId="0" fontId="19" fillId="0" borderId="0" xfId="135" applyFont="1" applyFill="1" applyBorder="1" applyAlignment="1">
      <alignment horizontal="left"/>
      <protection/>
    </xf>
    <xf numFmtId="0" fontId="18" fillId="0" borderId="0" xfId="135" applyFont="1" applyFill="1" applyAlignment="1">
      <alignment horizontal="center"/>
      <protection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똿뗦먛귟 [0.00]_PRODUCT DETAIL Q1" xfId="170"/>
    <cellStyle name="똿뗦먛귟_PRODUCT DETAIL Q1" xfId="171"/>
    <cellStyle name="믅됞 [0.00]_PRODUCT DETAIL Q1" xfId="172"/>
    <cellStyle name="믅됞_PRODUCT DETAIL Q1" xfId="173"/>
    <cellStyle name="백분율_95" xfId="174"/>
    <cellStyle name="뷭?_BOOKSHIP" xfId="175"/>
    <cellStyle name="一般_00Q3902REV.1" xfId="176"/>
    <cellStyle name="千分位[0]_00Q3902REV.1" xfId="177"/>
    <cellStyle name="千分位_00Q3902REV.1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標準_機器ﾘｽト (2)" xfId="184"/>
    <cellStyle name="貨幣 [0]_00Q3902REV.1" xfId="185"/>
    <cellStyle name="貨幣[0]_BRE" xfId="186"/>
    <cellStyle name="貨幣_00Q3902REV.1" xfId="187"/>
    <cellStyle name=" [0.00]_ Att. 1- Cover" xfId="188"/>
    <cellStyle name="_ Att. 1- Cover" xfId="189"/>
    <cellStyle name="?_ Att. 1- Cover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11MCE%20-%20HK1%20-%20MEC607%20-%20&#272;&#7896;NG%20L&#7920;C%20H&#7884;C%20K&#7870;T%20C&#7844;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K11MCE</v>
          </cell>
        </row>
        <row r="2">
          <cell r="G2" t="str">
            <v>ĐỘNG LỰC HỌC KẾT CẤU</v>
          </cell>
          <cell r="R2">
            <v>3</v>
          </cell>
        </row>
        <row r="3">
          <cell r="G3" t="str">
            <v>MEC607</v>
          </cell>
          <cell r="R3">
            <v>1</v>
          </cell>
        </row>
        <row r="4">
          <cell r="A4" t="str">
            <v>Thời gian : 07h30 ngày 08/03/2015</v>
          </cell>
          <cell r="R4">
            <v>1</v>
          </cell>
        </row>
        <row r="6">
          <cell r="H6">
            <v>0.1</v>
          </cell>
          <cell r="I6">
            <v>0</v>
          </cell>
          <cell r="J6">
            <v>0</v>
          </cell>
          <cell r="K6">
            <v>0.2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0.7</v>
          </cell>
        </row>
        <row r="7">
          <cell r="A7">
            <v>1</v>
          </cell>
          <cell r="B7">
            <v>2031610299</v>
          </cell>
          <cell r="C7" t="str">
            <v>Phạm Thanh</v>
          </cell>
          <cell r="D7" t="str">
            <v>Đại</v>
          </cell>
          <cell r="E7" t="str">
            <v>Nam</v>
          </cell>
          <cell r="F7">
            <v>32131</v>
          </cell>
          <cell r="G7" t="str">
            <v>K11MCE</v>
          </cell>
          <cell r="H7">
            <v>10</v>
          </cell>
          <cell r="K7">
            <v>8</v>
          </cell>
          <cell r="P7">
            <v>6.5</v>
          </cell>
          <cell r="Q7">
            <v>7.2</v>
          </cell>
          <cell r="R7" t="str">
            <v>Bảy Phẩy Hai</v>
          </cell>
        </row>
        <row r="8">
          <cell r="A8">
            <v>2</v>
          </cell>
          <cell r="B8">
            <v>2031610300</v>
          </cell>
          <cell r="C8" t="str">
            <v>Nguyễn Ngọc</v>
          </cell>
          <cell r="D8" t="str">
            <v>Đức</v>
          </cell>
          <cell r="E8" t="str">
            <v>Nam</v>
          </cell>
          <cell r="F8" t="str">
            <v>28/1/1975</v>
          </cell>
          <cell r="G8" t="str">
            <v>K11MCE</v>
          </cell>
          <cell r="H8">
            <v>10</v>
          </cell>
          <cell r="K8">
            <v>9</v>
          </cell>
          <cell r="P8">
            <v>8</v>
          </cell>
          <cell r="Q8">
            <v>8.4</v>
          </cell>
          <cell r="R8" t="str">
            <v>Tám Phẩy Bốn</v>
          </cell>
        </row>
        <row r="9">
          <cell r="A9">
            <v>3</v>
          </cell>
          <cell r="B9">
            <v>2031610301</v>
          </cell>
          <cell r="C9" t="str">
            <v>Vũ Thế</v>
          </cell>
          <cell r="D9" t="str">
            <v>Hiệp</v>
          </cell>
          <cell r="E9" t="str">
            <v>Nam</v>
          </cell>
          <cell r="F9">
            <v>31422</v>
          </cell>
          <cell r="G9" t="str">
            <v>K11MCE</v>
          </cell>
          <cell r="H9">
            <v>9</v>
          </cell>
          <cell r="K9">
            <v>7.5</v>
          </cell>
          <cell r="P9">
            <v>6</v>
          </cell>
          <cell r="Q9">
            <v>6.6</v>
          </cell>
          <cell r="R9" t="str">
            <v>Sáu Phẩy Sáu</v>
          </cell>
        </row>
        <row r="10">
          <cell r="A10">
            <v>4</v>
          </cell>
          <cell r="B10">
            <v>2031610302</v>
          </cell>
          <cell r="C10" t="str">
            <v>Võ Ngọc</v>
          </cell>
          <cell r="D10" t="str">
            <v>Hoàng</v>
          </cell>
          <cell r="E10" t="str">
            <v>Nam</v>
          </cell>
          <cell r="F10">
            <v>30896</v>
          </cell>
          <cell r="G10" t="str">
            <v>K11MCE</v>
          </cell>
          <cell r="H10">
            <v>9</v>
          </cell>
          <cell r="K10">
            <v>7.5</v>
          </cell>
          <cell r="P10">
            <v>6.5</v>
          </cell>
          <cell r="Q10">
            <v>7</v>
          </cell>
          <cell r="R10" t="str">
            <v>Bảy</v>
          </cell>
        </row>
        <row r="11">
          <cell r="A11">
            <v>5</v>
          </cell>
          <cell r="B11">
            <v>2031610303</v>
          </cell>
          <cell r="C11" t="str">
            <v>Phạm Trần Nguyên</v>
          </cell>
          <cell r="D11" t="str">
            <v>Ngọc</v>
          </cell>
          <cell r="E11" t="str">
            <v>Nam</v>
          </cell>
          <cell r="F11" t="str">
            <v>14/12/1987</v>
          </cell>
          <cell r="G11" t="str">
            <v>K11MCE</v>
          </cell>
          <cell r="H11">
            <v>10</v>
          </cell>
          <cell r="K11">
            <v>8</v>
          </cell>
          <cell r="P11">
            <v>6</v>
          </cell>
          <cell r="Q11">
            <v>6.8</v>
          </cell>
          <cell r="R11" t="str">
            <v>Sáu  Phẩy Tám</v>
          </cell>
        </row>
        <row r="12">
          <cell r="A12">
            <v>6</v>
          </cell>
          <cell r="B12">
            <v>2031610305</v>
          </cell>
          <cell r="C12" t="str">
            <v>Trần Đình</v>
          </cell>
          <cell r="D12" t="str">
            <v>Quang</v>
          </cell>
          <cell r="E12" t="str">
            <v>Nam</v>
          </cell>
          <cell r="F12">
            <v>31448</v>
          </cell>
          <cell r="G12" t="str">
            <v>K11MCE</v>
          </cell>
          <cell r="H12">
            <v>10</v>
          </cell>
          <cell r="K12">
            <v>8</v>
          </cell>
          <cell r="P12">
            <v>6</v>
          </cell>
          <cell r="Q12">
            <v>6.8</v>
          </cell>
          <cell r="R12" t="str">
            <v>Sáu  Phẩy Tám</v>
          </cell>
        </row>
        <row r="13">
          <cell r="A13">
            <v>7</v>
          </cell>
          <cell r="B13">
            <v>2031610306</v>
          </cell>
          <cell r="C13" t="str">
            <v>Phạm Xuân</v>
          </cell>
          <cell r="D13" t="str">
            <v>Thanh</v>
          </cell>
          <cell r="E13" t="str">
            <v>Nam</v>
          </cell>
          <cell r="F13">
            <v>30750</v>
          </cell>
          <cell r="G13" t="str">
            <v>K11MCE</v>
          </cell>
          <cell r="H13">
            <v>9</v>
          </cell>
          <cell r="K13">
            <v>8</v>
          </cell>
          <cell r="P13">
            <v>6.5</v>
          </cell>
          <cell r="Q13">
            <v>7.1</v>
          </cell>
          <cell r="R13" t="str">
            <v>Bảy Phẩy Một</v>
          </cell>
        </row>
        <row r="14">
          <cell r="A14">
            <v>8</v>
          </cell>
          <cell r="B14">
            <v>2031610307</v>
          </cell>
          <cell r="C14" t="str">
            <v>Phan Lê</v>
          </cell>
          <cell r="D14" t="str">
            <v>Thành</v>
          </cell>
          <cell r="E14" t="str">
            <v>Nam</v>
          </cell>
          <cell r="F14">
            <v>33310</v>
          </cell>
          <cell r="G14" t="str">
            <v>K11MCE</v>
          </cell>
          <cell r="H14">
            <v>8</v>
          </cell>
          <cell r="K14">
            <v>7.5</v>
          </cell>
          <cell r="P14">
            <v>7</v>
          </cell>
          <cell r="Q14">
            <v>7.2</v>
          </cell>
          <cell r="R14" t="str">
            <v>Bảy Phẩy Hai</v>
          </cell>
        </row>
        <row r="15">
          <cell r="A15">
            <v>9</v>
          </cell>
          <cell r="B15">
            <v>2031610308</v>
          </cell>
          <cell r="C15" t="str">
            <v>Trương Vũ</v>
          </cell>
          <cell r="D15" t="str">
            <v>Thông</v>
          </cell>
          <cell r="E15" t="str">
            <v>Nam</v>
          </cell>
          <cell r="F15">
            <v>29627</v>
          </cell>
          <cell r="G15" t="str">
            <v>K11MCE</v>
          </cell>
          <cell r="H15">
            <v>10</v>
          </cell>
          <cell r="K15">
            <v>8</v>
          </cell>
          <cell r="P15">
            <v>6</v>
          </cell>
          <cell r="Q15">
            <v>6.8</v>
          </cell>
          <cell r="R15" t="str">
            <v>Sáu  Phẩy Tám</v>
          </cell>
        </row>
        <row r="16">
          <cell r="A16">
            <v>10</v>
          </cell>
          <cell r="B16">
            <v>2031610309</v>
          </cell>
          <cell r="C16" t="str">
            <v>Trần Văn</v>
          </cell>
          <cell r="D16" t="str">
            <v>Út</v>
          </cell>
          <cell r="E16" t="str">
            <v>Nam</v>
          </cell>
          <cell r="F16">
            <v>26119</v>
          </cell>
          <cell r="G16" t="str">
            <v>K11MCE</v>
          </cell>
          <cell r="H16">
            <v>10</v>
          </cell>
          <cell r="K16">
            <v>8</v>
          </cell>
          <cell r="P16">
            <v>6</v>
          </cell>
          <cell r="Q16">
            <v>6.8</v>
          </cell>
          <cell r="R16" t="str">
            <v>Sáu  Phẩy Tám</v>
          </cell>
        </row>
        <row r="17">
          <cell r="A17">
            <v>11</v>
          </cell>
          <cell r="B17">
            <v>2031610310</v>
          </cell>
          <cell r="C17" t="str">
            <v>Nguyễn Quốc</v>
          </cell>
          <cell r="D17" t="str">
            <v>Vĩ</v>
          </cell>
          <cell r="E17" t="str">
            <v>Nam</v>
          </cell>
          <cell r="F17">
            <v>31353</v>
          </cell>
          <cell r="G17" t="str">
            <v>K11MCE</v>
          </cell>
          <cell r="H17">
            <v>10</v>
          </cell>
          <cell r="K17">
            <v>8.5</v>
          </cell>
          <cell r="P17">
            <v>7</v>
          </cell>
          <cell r="Q17">
            <v>7.6</v>
          </cell>
          <cell r="R17" t="str">
            <v>BảyPhẩy Sáu</v>
          </cell>
        </row>
        <row r="18">
          <cell r="A18">
            <v>12</v>
          </cell>
          <cell r="B18">
            <v>2031610311</v>
          </cell>
          <cell r="C18" t="str">
            <v>Phạm Nhật</v>
          </cell>
          <cell r="D18" t="str">
            <v>Vũ</v>
          </cell>
          <cell r="E18" t="str">
            <v>Nam</v>
          </cell>
          <cell r="F18">
            <v>30096</v>
          </cell>
          <cell r="G18" t="str">
            <v>K11MCE</v>
          </cell>
          <cell r="H18">
            <v>9</v>
          </cell>
          <cell r="K18">
            <v>8</v>
          </cell>
          <cell r="P18">
            <v>6</v>
          </cell>
          <cell r="Q18">
            <v>6.7</v>
          </cell>
          <cell r="R18" t="str">
            <v>Sáu  Phẩy Bảy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16" sqref="L1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00390625" style="13" customWidth="1"/>
    <col min="5" max="5" width="6.28125" style="78" bestFit="1" customWidth="1"/>
    <col min="6" max="6" width="9.28125" style="79" customWidth="1"/>
    <col min="7" max="7" width="8.28125" style="12" customWidth="1"/>
    <col min="8" max="9" width="4.140625" style="12" customWidth="1"/>
    <col min="10" max="10" width="4.140625" style="12" hidden="1" customWidth="1"/>
    <col min="11" max="12" width="4.140625" style="12" customWidth="1"/>
    <col min="13" max="14" width="4.140625" style="12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2.421875" style="89" customWidth="1"/>
    <col min="19" max="19" width="10.7109375" style="88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tr">
        <f>'[1]DSSV'!D1&amp;" * LỚP: "&amp;UPPER('[1]DSSV'!R1)</f>
        <v>DANH SÁCH HỌC VIÊN DỰ THI KẾT THÚC HỌC PHẦN * LỚP: K11MCE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tr">
        <f>"CHUYÊN NGÀNH: "&amp;VLOOKUP(RIGHT('[1]DSSV'!R1,3),'[1]CODEMON'!$K$3:$L$27,2,0)</f>
        <v>CHUYÊN NGÀNH: KỸ THUẬT XÂY DỰNG DÂN DỤNG VÀ CÔNG NGHIỆP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tr">
        <f>"Số TC  : "&amp;'[1]DSSV'!R2</f>
        <v>Số TC  : 3</v>
      </c>
    </row>
    <row r="3" spans="2:19" s="5" customFormat="1" ht="14.25">
      <c r="B3" s="6" t="str">
        <f>"MÔN: "&amp;UPPER('[1]DSSV'!G2)&amp;" * "&amp;"MÃ MÔN: "&amp;'[1]DSSV'!G3</f>
        <v>MÔN: ĐỘNG LỰC HỌC KẾT CẤU * MÃ MÔN: MEC607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tr">
        <f>"Học kỳ : "&amp;'[1]DSSV'!R3</f>
        <v>Học kỳ : 1</v>
      </c>
    </row>
    <row r="4" spans="2:19" s="5" customFormat="1" ht="15">
      <c r="B4" s="8" t="str">
        <f>'[1]DSSV'!A4</f>
        <v>Thời gian : 07h30 ngày 08/03/2015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tr">
        <f>"Lần thi : "&amp;'[1]DSSV'!R4</f>
        <v>Lần thi : 1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f>'[1]DSSV'!H6</f>
        <v>0.1</v>
      </c>
      <c r="I8" s="41">
        <f>'[1]DSSV'!I6</f>
        <v>0</v>
      </c>
      <c r="J8" s="41">
        <f>'[1]DSSV'!J6</f>
        <v>0</v>
      </c>
      <c r="K8" s="41">
        <f>'[1]DSSV'!K6</f>
        <v>0.2</v>
      </c>
      <c r="L8" s="41">
        <f>'[1]DSSV'!L6</f>
        <v>0</v>
      </c>
      <c r="M8" s="41">
        <f>'[1]DSSV'!M6</f>
        <v>0</v>
      </c>
      <c r="N8" s="41">
        <f>'[1]DSSV'!N6</f>
        <v>0</v>
      </c>
      <c r="O8" s="41">
        <f>'[1]DSSV'!O6</f>
        <v>0</v>
      </c>
      <c r="P8" s="41">
        <f>'[1]DSSV'!P6</f>
        <v>0.7</v>
      </c>
      <c r="Q8" s="42" t="s">
        <v>19</v>
      </c>
      <c r="R8" s="32" t="s">
        <v>20</v>
      </c>
      <c r="S8" s="43"/>
    </row>
    <row r="9" spans="1:19" ht="19.5" customHeight="1">
      <c r="A9" s="44">
        <v>1</v>
      </c>
      <c r="B9" s="45">
        <v>1</v>
      </c>
      <c r="C9" s="45">
        <f>IF(ISNA(VLOOKUP($A9,DSLOP,IN_DTK!C$5,0))=FALSE,VLOOKUP($A9,DSLOP,IN_DTK!C$5,0),"")</f>
        <v>2031610299</v>
      </c>
      <c r="D9" s="46" t="str">
        <f>IF(ISNA(VLOOKUP($A9,DSLOP,IN_DTK!D$5,0))=FALSE,VLOOKUP($A9,DSLOP,IN_DTK!D$5,0),"")</f>
        <v>Phạm Thanh</v>
      </c>
      <c r="E9" s="47" t="str">
        <f>IF(ISNA(VLOOKUP($A9,DSLOP,IN_DTK!E$5,0))=FALSE,VLOOKUP($A9,DSLOP,IN_DTK!E$5,0),"")</f>
        <v>Đại</v>
      </c>
      <c r="F9" s="48">
        <f>IF(ISNA(VLOOKUP($A9,DSLOP,IN_DTK!F$5,0))=FALSE,VLOOKUP($A9,DSLOP,IN_DTK!F$5,0),"")</f>
        <v>32131</v>
      </c>
      <c r="G9" s="49" t="str">
        <f>IF(ISNA(VLOOKUP($A9,DSLOP,IN_DTK!G$5,0))=FALSE,VLOOKUP($A9,DSLOP,IN_DTK!G$5,0),"")</f>
        <v>K11MCE</v>
      </c>
      <c r="H9" s="45">
        <f>IF(ISNA(VLOOKUP($A9,DSLOP,IN_DTK!H$5,0))=FALSE,IF(H$8&lt;&gt;0,VLOOKUP($A9,DSLOP,IN_DTK!H$5,0),""),"")</f>
        <v>10</v>
      </c>
      <c r="I9" s="45">
        <f>IF(ISNA(VLOOKUP($A9,DSLOP,IN_DTK!I$5,0))=FALSE,IF(I$8&lt;&gt;0,VLOOKUP($A9,DSLOP,IN_DTK!I$5,0),""),"")</f>
      </c>
      <c r="J9" s="45">
        <f>IF(ISNA(VLOOKUP($A9,DSLOP,IN_DTK!J$5,0))=FALSE,IF(J$8&lt;&gt;0,VLOOKUP($A9,DSLOP,IN_DTK!J$5,0),""),"")</f>
      </c>
      <c r="K9" s="45">
        <f>IF(ISNA(VLOOKUP($A9,DSLOP,IN_DTK!K$5,0))=FALSE,IF(K$8&lt;&gt;0,VLOOKUP($A9,DSLOP,IN_DTK!K$5,0),""),"")</f>
        <v>8</v>
      </c>
      <c r="L9" s="45">
        <f>IF(ISNA(VLOOKUP($A9,DSLOP,IN_DTK!L$5,0))=FALSE,IF(L$8&lt;&gt;0,VLOOKUP($A9,DSLOP,IN_DTK!L$5,0),""),"")</f>
      </c>
      <c r="M9" s="45">
        <f>IF(ISNA(VLOOKUP($A9,DSLOP,IN_DTK!M$5,0))=FALSE,IF(M$8&lt;&gt;0,VLOOKUP($A9,DSLOP,IN_DTK!M$5,0),""),"")</f>
      </c>
      <c r="N9" s="45">
        <f>IF(ISNA(VLOOKUP($A9,DSLOP,IN_DTK!N$5,0))=FALSE,IF(N$8&lt;&gt;0,VLOOKUP($A9,DSLOP,IN_DTK!N$5,0),""),"")</f>
      </c>
      <c r="O9" s="45">
        <f>IF(ISNA(VLOOKUP($A9,DSLOP,IN_DTK!O$5,0))=FALSE,IF(O$8&lt;&gt;0,VLOOKUP($A9,DSLOP,IN_DTK!O$5,0),""),"")</f>
      </c>
      <c r="P9" s="45">
        <f>IF(ISNA(VLOOKUP($A9,DSLOP,IN_DTK!P$5,0))=FALSE,IF(P$8&lt;&gt;0,VLOOKUP($A9,DSLOP,IN_DTK!P$5,0),""),"")</f>
        <v>6.5</v>
      </c>
      <c r="Q9" s="45">
        <f>IF(ISNA(VLOOKUP($A9,DSLOP,IN_DTK!Q$5,0))=FALSE,IF(Q$8&lt;&gt;0,VLOOKUP($A9,DSLOP,IN_DTK!Q$5,0),""),"")</f>
        <v>7.2</v>
      </c>
      <c r="R9" s="50" t="str">
        <f>IF(ISNA(VLOOKUP($A9,DSLOP,IN_DTK!R$5,0))=FALSE,IF(R$8&lt;&gt;0,VLOOKUP($A9,DSLOP,IN_DTK!R$5,0),""),"")</f>
        <v>Bảy Phẩy Hai</v>
      </c>
      <c r="S9" s="45">
        <f>IF(ISNA(VLOOKUP($A9,DSLOP,IN_DTK!S$5,0))=FALSE,IF(A$9&lt;&gt;0,VLOOKUP($A9,DSLOP,IN_DTK!S$5,0),""),"")</f>
        <v>0</v>
      </c>
    </row>
    <row r="10" spans="1:19" ht="19.5" customHeight="1">
      <c r="A10" s="44">
        <v>2</v>
      </c>
      <c r="B10" s="45">
        <v>2</v>
      </c>
      <c r="C10" s="45">
        <f>IF(ISNA(VLOOKUP($A10,DSLOP,IN_DTK!C$5,0))=FALSE,VLOOKUP($A10,DSLOP,IN_DTK!C$5,0),"")</f>
        <v>2031610300</v>
      </c>
      <c r="D10" s="46" t="str">
        <f>IF(ISNA(VLOOKUP($A10,DSLOP,IN_DTK!D$5,0))=FALSE,VLOOKUP($A10,DSLOP,IN_DTK!D$5,0),"")</f>
        <v>Nguyễn Ngọc</v>
      </c>
      <c r="E10" s="47" t="str">
        <f>IF(ISNA(VLOOKUP($A10,DSLOP,IN_DTK!E$5,0))=FALSE,VLOOKUP($A10,DSLOP,IN_DTK!E$5,0),"")</f>
        <v>Đức</v>
      </c>
      <c r="F10" s="48" t="str">
        <f>IF(ISNA(VLOOKUP($A10,DSLOP,IN_DTK!F$5,0))=FALSE,VLOOKUP($A10,DSLOP,IN_DTK!F$5,0),"")</f>
        <v>28/1/1975</v>
      </c>
      <c r="G10" s="49" t="str">
        <f>IF(ISNA(VLOOKUP($A10,DSLOP,IN_DTK!G$5,0))=FALSE,VLOOKUP($A10,DSLOP,IN_DTK!G$5,0),"")</f>
        <v>K11MCE</v>
      </c>
      <c r="H10" s="45">
        <f>IF(ISNA(VLOOKUP($A10,DSLOP,IN_DTK!H$5,0))=FALSE,IF(H$8&lt;&gt;0,VLOOKUP($A10,DSLOP,IN_DTK!H$5,0),""),"")</f>
        <v>10</v>
      </c>
      <c r="I10" s="45">
        <f>IF(ISNA(VLOOKUP($A10,DSLOP,IN_DTK!I$5,0))=FALSE,IF(I$8&lt;&gt;0,VLOOKUP($A10,DSLOP,IN_DTK!I$5,0),""),"")</f>
      </c>
      <c r="J10" s="45">
        <f>IF(ISNA(VLOOKUP($A10,DSLOP,IN_DTK!J$5,0))=FALSE,IF(J$8&lt;&gt;0,VLOOKUP($A10,DSLOP,IN_DTK!J$5,0),""),"")</f>
      </c>
      <c r="K10" s="45">
        <f>IF(ISNA(VLOOKUP($A10,DSLOP,IN_DTK!K$5,0))=FALSE,IF(K$8&lt;&gt;0,VLOOKUP($A10,DSLOP,IN_DTK!K$5,0),""),"")</f>
        <v>9</v>
      </c>
      <c r="L10" s="45">
        <f>IF(ISNA(VLOOKUP($A10,DSLOP,IN_DTK!L$5,0))=FALSE,IF(L$8&lt;&gt;0,VLOOKUP($A10,DSLOP,IN_DTK!L$5,0),""),"")</f>
      </c>
      <c r="M10" s="45">
        <f>IF(ISNA(VLOOKUP($A10,DSLOP,IN_DTK!M$5,0))=FALSE,IF(M$8&lt;&gt;0,VLOOKUP($A10,DSLOP,IN_DTK!M$5,0),""),"")</f>
      </c>
      <c r="N10" s="45">
        <f>IF(ISNA(VLOOKUP($A10,DSLOP,IN_DTK!N$5,0))=FALSE,IF(N$8&lt;&gt;0,VLOOKUP($A10,DSLOP,IN_DTK!N$5,0),""),"")</f>
      </c>
      <c r="O10" s="45">
        <f>IF(ISNA(VLOOKUP($A10,DSLOP,IN_DTK!O$5,0))=FALSE,IF(O$8&lt;&gt;0,VLOOKUP($A10,DSLOP,IN_DTK!O$5,0),""),"")</f>
      </c>
      <c r="P10" s="45">
        <f>IF(ISNA(VLOOKUP($A10,DSLOP,IN_DTK!P$5,0))=FALSE,IF(P$8&lt;&gt;0,VLOOKUP($A10,DSLOP,IN_DTK!P$5,0),""),"")</f>
        <v>8</v>
      </c>
      <c r="Q10" s="45">
        <f>IF(ISNA(VLOOKUP($A10,DSLOP,IN_DTK!Q$5,0))=FALSE,IF(Q$8&lt;&gt;0,VLOOKUP($A10,DSLOP,IN_DTK!Q$5,0),""),"")</f>
        <v>8.4</v>
      </c>
      <c r="R10" s="50" t="str">
        <f>IF(ISNA(VLOOKUP($A10,DSLOP,IN_DTK!R$5,0))=FALSE,IF(R$8&lt;&gt;0,VLOOKUP($A10,DSLOP,IN_DTK!R$5,0),""),"")</f>
        <v>Tám Phẩy Bốn</v>
      </c>
      <c r="S10" s="45">
        <f>IF(ISNA(VLOOKUP($A10,DSLOP,IN_DTK!S$5,0))=FALSE,IF(A$9&lt;&gt;0,VLOOKUP($A10,DSLOP,IN_DTK!S$5,0),""),"")</f>
        <v>0</v>
      </c>
    </row>
    <row r="11" spans="1:19" ht="19.5" customHeight="1">
      <c r="A11" s="44">
        <v>3</v>
      </c>
      <c r="B11" s="45">
        <v>3</v>
      </c>
      <c r="C11" s="45">
        <f>IF(ISNA(VLOOKUP($A11,DSLOP,IN_DTK!C$5,0))=FALSE,VLOOKUP($A11,DSLOP,IN_DTK!C$5,0),"")</f>
        <v>2031610301</v>
      </c>
      <c r="D11" s="46" t="str">
        <f>IF(ISNA(VLOOKUP($A11,DSLOP,IN_DTK!D$5,0))=FALSE,VLOOKUP($A11,DSLOP,IN_DTK!D$5,0),"")</f>
        <v>Vũ Thế</v>
      </c>
      <c r="E11" s="47" t="str">
        <f>IF(ISNA(VLOOKUP($A11,DSLOP,IN_DTK!E$5,0))=FALSE,VLOOKUP($A11,DSLOP,IN_DTK!E$5,0),"")</f>
        <v>Hiệp</v>
      </c>
      <c r="F11" s="48">
        <f>IF(ISNA(VLOOKUP($A11,DSLOP,IN_DTK!F$5,0))=FALSE,VLOOKUP($A11,DSLOP,IN_DTK!F$5,0),"")</f>
        <v>31422</v>
      </c>
      <c r="G11" s="49" t="str">
        <f>IF(ISNA(VLOOKUP($A11,DSLOP,IN_DTK!G$5,0))=FALSE,VLOOKUP($A11,DSLOP,IN_DTK!G$5,0),"")</f>
        <v>K11MCE</v>
      </c>
      <c r="H11" s="45">
        <f>IF(ISNA(VLOOKUP($A11,DSLOP,IN_DTK!H$5,0))=FALSE,IF(H$8&lt;&gt;0,VLOOKUP($A11,DSLOP,IN_DTK!H$5,0),""),"")</f>
        <v>9</v>
      </c>
      <c r="I11" s="45">
        <f>IF(ISNA(VLOOKUP($A11,DSLOP,IN_DTK!I$5,0))=FALSE,IF(I$8&lt;&gt;0,VLOOKUP($A11,DSLOP,IN_DTK!I$5,0),""),"")</f>
      </c>
      <c r="J11" s="45">
        <f>IF(ISNA(VLOOKUP($A11,DSLOP,IN_DTK!J$5,0))=FALSE,IF(J$8&lt;&gt;0,VLOOKUP($A11,DSLOP,IN_DTK!J$5,0),""),"")</f>
      </c>
      <c r="K11" s="45">
        <f>IF(ISNA(VLOOKUP($A11,DSLOP,IN_DTK!K$5,0))=FALSE,IF(K$8&lt;&gt;0,VLOOKUP($A11,DSLOP,IN_DTK!K$5,0),""),"")</f>
        <v>7.5</v>
      </c>
      <c r="L11" s="45">
        <f>IF(ISNA(VLOOKUP($A11,DSLOP,IN_DTK!L$5,0))=FALSE,IF(L$8&lt;&gt;0,VLOOKUP($A11,DSLOP,IN_DTK!L$5,0),""),"")</f>
      </c>
      <c r="M11" s="45">
        <f>IF(ISNA(VLOOKUP($A11,DSLOP,IN_DTK!M$5,0))=FALSE,IF(M$8&lt;&gt;0,VLOOKUP($A11,DSLOP,IN_DTK!M$5,0),""),"")</f>
      </c>
      <c r="N11" s="45">
        <f>IF(ISNA(VLOOKUP($A11,DSLOP,IN_DTK!N$5,0))=FALSE,IF(N$8&lt;&gt;0,VLOOKUP($A11,DSLOP,IN_DTK!N$5,0),""),"")</f>
      </c>
      <c r="O11" s="45">
        <f>IF(ISNA(VLOOKUP($A11,DSLOP,IN_DTK!O$5,0))=FALSE,IF(O$8&lt;&gt;0,VLOOKUP($A11,DSLOP,IN_DTK!O$5,0),""),"")</f>
      </c>
      <c r="P11" s="45">
        <f>IF(ISNA(VLOOKUP($A11,DSLOP,IN_DTK!P$5,0))=FALSE,IF(P$8&lt;&gt;0,VLOOKUP($A11,DSLOP,IN_DTK!P$5,0),""),"")</f>
        <v>6</v>
      </c>
      <c r="Q11" s="45">
        <f>IF(ISNA(VLOOKUP($A11,DSLOP,IN_DTK!Q$5,0))=FALSE,IF(Q$8&lt;&gt;0,VLOOKUP($A11,DSLOP,IN_DTK!Q$5,0),""),"")</f>
        <v>6.6</v>
      </c>
      <c r="R11" s="50" t="str">
        <f>IF(ISNA(VLOOKUP($A11,DSLOP,IN_DTK!R$5,0))=FALSE,IF(R$8&lt;&gt;0,VLOOKUP($A11,DSLOP,IN_DTK!R$5,0),""),"")</f>
        <v>Sáu Phẩy Sáu</v>
      </c>
      <c r="S11" s="45">
        <f>IF(ISNA(VLOOKUP($A11,DSLOP,IN_DTK!S$5,0))=FALSE,IF(A$9&lt;&gt;0,VLOOKUP($A11,DSLOP,IN_DTK!S$5,0),""),"")</f>
        <v>0</v>
      </c>
    </row>
    <row r="12" spans="1:19" ht="19.5" customHeight="1">
      <c r="A12" s="44">
        <v>4</v>
      </c>
      <c r="B12" s="45">
        <v>4</v>
      </c>
      <c r="C12" s="45">
        <f>IF(ISNA(VLOOKUP($A12,DSLOP,IN_DTK!C$5,0))=FALSE,VLOOKUP($A12,DSLOP,IN_DTK!C$5,0),"")</f>
        <v>2031610302</v>
      </c>
      <c r="D12" s="46" t="str">
        <f>IF(ISNA(VLOOKUP($A12,DSLOP,IN_DTK!D$5,0))=FALSE,VLOOKUP($A12,DSLOP,IN_DTK!D$5,0),"")</f>
        <v>Võ Ngọc</v>
      </c>
      <c r="E12" s="47" t="str">
        <f>IF(ISNA(VLOOKUP($A12,DSLOP,IN_DTK!E$5,0))=FALSE,VLOOKUP($A12,DSLOP,IN_DTK!E$5,0),"")</f>
        <v>Hoàng</v>
      </c>
      <c r="F12" s="48">
        <f>IF(ISNA(VLOOKUP($A12,DSLOP,IN_DTK!F$5,0))=FALSE,VLOOKUP($A12,DSLOP,IN_DTK!F$5,0),"")</f>
        <v>30896</v>
      </c>
      <c r="G12" s="49" t="str">
        <f>IF(ISNA(VLOOKUP($A12,DSLOP,IN_DTK!G$5,0))=FALSE,VLOOKUP($A12,DSLOP,IN_DTK!G$5,0),"")</f>
        <v>K11MCE</v>
      </c>
      <c r="H12" s="45">
        <f>IF(ISNA(VLOOKUP($A12,DSLOP,IN_DTK!H$5,0))=FALSE,IF(H$8&lt;&gt;0,VLOOKUP($A12,DSLOP,IN_DTK!H$5,0),""),"")</f>
        <v>9</v>
      </c>
      <c r="I12" s="45">
        <f>IF(ISNA(VLOOKUP($A12,DSLOP,IN_DTK!I$5,0))=FALSE,IF(I$8&lt;&gt;0,VLOOKUP($A12,DSLOP,IN_DTK!I$5,0),""),"")</f>
      </c>
      <c r="J12" s="45">
        <f>IF(ISNA(VLOOKUP($A12,DSLOP,IN_DTK!J$5,0))=FALSE,IF(J$8&lt;&gt;0,VLOOKUP($A12,DSLOP,IN_DTK!J$5,0),""),"")</f>
      </c>
      <c r="K12" s="45">
        <f>IF(ISNA(VLOOKUP($A12,DSLOP,IN_DTK!K$5,0))=FALSE,IF(K$8&lt;&gt;0,VLOOKUP($A12,DSLOP,IN_DTK!K$5,0),""),"")</f>
        <v>7.5</v>
      </c>
      <c r="L12" s="45">
        <f>IF(ISNA(VLOOKUP($A12,DSLOP,IN_DTK!L$5,0))=FALSE,IF(L$8&lt;&gt;0,VLOOKUP($A12,DSLOP,IN_DTK!L$5,0),""),"")</f>
      </c>
      <c r="M12" s="45">
        <f>IF(ISNA(VLOOKUP($A12,DSLOP,IN_DTK!M$5,0))=FALSE,IF(M$8&lt;&gt;0,VLOOKUP($A12,DSLOP,IN_DTK!M$5,0),""),"")</f>
      </c>
      <c r="N12" s="45">
        <f>IF(ISNA(VLOOKUP($A12,DSLOP,IN_DTK!N$5,0))=FALSE,IF(N$8&lt;&gt;0,VLOOKUP($A12,DSLOP,IN_DTK!N$5,0),""),"")</f>
      </c>
      <c r="O12" s="45">
        <f>IF(ISNA(VLOOKUP($A12,DSLOP,IN_DTK!O$5,0))=FALSE,IF(O$8&lt;&gt;0,VLOOKUP($A12,DSLOP,IN_DTK!O$5,0),""),"")</f>
      </c>
      <c r="P12" s="45">
        <f>IF(ISNA(VLOOKUP($A12,DSLOP,IN_DTK!P$5,0))=FALSE,IF(P$8&lt;&gt;0,VLOOKUP($A12,DSLOP,IN_DTK!P$5,0),""),"")</f>
        <v>6.5</v>
      </c>
      <c r="Q12" s="45">
        <f>IF(ISNA(VLOOKUP($A12,DSLOP,IN_DTK!Q$5,0))=FALSE,IF(Q$8&lt;&gt;0,VLOOKUP($A12,DSLOP,IN_DTK!Q$5,0),""),"")</f>
        <v>7</v>
      </c>
      <c r="R12" s="50" t="str">
        <f>IF(ISNA(VLOOKUP($A12,DSLOP,IN_DTK!R$5,0))=FALSE,IF(R$8&lt;&gt;0,VLOOKUP($A12,DSLOP,IN_DTK!R$5,0),""),"")</f>
        <v>Bảy</v>
      </c>
      <c r="S12" s="45">
        <f>IF(ISNA(VLOOKUP($A12,DSLOP,IN_DTK!S$5,0))=FALSE,IF(A$9&lt;&gt;0,VLOOKUP($A12,DSLOP,IN_DTK!S$5,0),""),"")</f>
        <v>0</v>
      </c>
    </row>
    <row r="13" spans="1:19" ht="19.5" customHeight="1">
      <c r="A13" s="44">
        <v>5</v>
      </c>
      <c r="B13" s="45">
        <v>5</v>
      </c>
      <c r="C13" s="45">
        <f>IF(ISNA(VLOOKUP($A13,DSLOP,IN_DTK!C$5,0))=FALSE,VLOOKUP($A13,DSLOP,IN_DTK!C$5,0),"")</f>
        <v>2031610303</v>
      </c>
      <c r="D13" s="46" t="str">
        <f>IF(ISNA(VLOOKUP($A13,DSLOP,IN_DTK!D$5,0))=FALSE,VLOOKUP($A13,DSLOP,IN_DTK!D$5,0),"")</f>
        <v>Phạm Trần Nguyên</v>
      </c>
      <c r="E13" s="47" t="str">
        <f>IF(ISNA(VLOOKUP($A13,DSLOP,IN_DTK!E$5,0))=FALSE,VLOOKUP($A13,DSLOP,IN_DTK!E$5,0),"")</f>
        <v>Ngọc</v>
      </c>
      <c r="F13" s="48" t="str">
        <f>IF(ISNA(VLOOKUP($A13,DSLOP,IN_DTK!F$5,0))=FALSE,VLOOKUP($A13,DSLOP,IN_DTK!F$5,0),"")</f>
        <v>14/12/1987</v>
      </c>
      <c r="G13" s="49" t="str">
        <f>IF(ISNA(VLOOKUP($A13,DSLOP,IN_DTK!G$5,0))=FALSE,VLOOKUP($A13,DSLOP,IN_DTK!G$5,0),"")</f>
        <v>K11MCE</v>
      </c>
      <c r="H13" s="45">
        <f>IF(ISNA(VLOOKUP($A13,DSLOP,IN_DTK!H$5,0))=FALSE,IF(H$8&lt;&gt;0,VLOOKUP($A13,DSLOP,IN_DTK!H$5,0),""),"")</f>
        <v>10</v>
      </c>
      <c r="I13" s="45">
        <f>IF(ISNA(VLOOKUP($A13,DSLOP,IN_DTK!I$5,0))=FALSE,IF(I$8&lt;&gt;0,VLOOKUP($A13,DSLOP,IN_DTK!I$5,0),""),"")</f>
      </c>
      <c r="J13" s="45">
        <f>IF(ISNA(VLOOKUP($A13,DSLOP,IN_DTK!J$5,0))=FALSE,IF(J$8&lt;&gt;0,VLOOKUP($A13,DSLOP,IN_DTK!J$5,0),""),"")</f>
      </c>
      <c r="K13" s="45">
        <f>IF(ISNA(VLOOKUP($A13,DSLOP,IN_DTK!K$5,0))=FALSE,IF(K$8&lt;&gt;0,VLOOKUP($A13,DSLOP,IN_DTK!K$5,0),""),"")</f>
        <v>8</v>
      </c>
      <c r="L13" s="45">
        <f>IF(ISNA(VLOOKUP($A13,DSLOP,IN_DTK!L$5,0))=FALSE,IF(L$8&lt;&gt;0,VLOOKUP($A13,DSLOP,IN_DTK!L$5,0),""),"")</f>
      </c>
      <c r="M13" s="45">
        <f>IF(ISNA(VLOOKUP($A13,DSLOP,IN_DTK!M$5,0))=FALSE,IF(M$8&lt;&gt;0,VLOOKUP($A13,DSLOP,IN_DTK!M$5,0),""),"")</f>
      </c>
      <c r="N13" s="45">
        <f>IF(ISNA(VLOOKUP($A13,DSLOP,IN_DTK!N$5,0))=FALSE,IF(N$8&lt;&gt;0,VLOOKUP($A13,DSLOP,IN_DTK!N$5,0),""),"")</f>
      </c>
      <c r="O13" s="45">
        <f>IF(ISNA(VLOOKUP($A13,DSLOP,IN_DTK!O$5,0))=FALSE,IF(O$8&lt;&gt;0,VLOOKUP($A13,DSLOP,IN_DTK!O$5,0),""),"")</f>
      </c>
      <c r="P13" s="45">
        <f>IF(ISNA(VLOOKUP($A13,DSLOP,IN_DTK!P$5,0))=FALSE,IF(P$8&lt;&gt;0,VLOOKUP($A13,DSLOP,IN_DTK!P$5,0),""),"")</f>
        <v>6</v>
      </c>
      <c r="Q13" s="45">
        <f>IF(ISNA(VLOOKUP($A13,DSLOP,IN_DTK!Q$5,0))=FALSE,IF(Q$8&lt;&gt;0,VLOOKUP($A13,DSLOP,IN_DTK!Q$5,0),""),"")</f>
        <v>6.8</v>
      </c>
      <c r="R13" s="50" t="str">
        <f>IF(ISNA(VLOOKUP($A13,DSLOP,IN_DTK!R$5,0))=FALSE,IF(R$8&lt;&gt;0,VLOOKUP($A13,DSLOP,IN_DTK!R$5,0),""),"")</f>
        <v>Sáu  Phẩy Tám</v>
      </c>
      <c r="S13" s="45">
        <f>IF(ISNA(VLOOKUP($A13,DSLOP,IN_DTK!S$5,0))=FALSE,IF(A$9&lt;&gt;0,VLOOKUP($A13,DSLOP,IN_DTK!S$5,0),""),"")</f>
        <v>0</v>
      </c>
    </row>
    <row r="14" spans="1:19" ht="19.5" customHeight="1">
      <c r="A14" s="44">
        <v>6</v>
      </c>
      <c r="B14" s="45">
        <v>6</v>
      </c>
      <c r="C14" s="45">
        <f>IF(ISNA(VLOOKUP($A14,DSLOP,IN_DTK!C$5,0))=FALSE,VLOOKUP($A14,DSLOP,IN_DTK!C$5,0),"")</f>
        <v>2031610305</v>
      </c>
      <c r="D14" s="46" t="str">
        <f>IF(ISNA(VLOOKUP($A14,DSLOP,IN_DTK!D$5,0))=FALSE,VLOOKUP($A14,DSLOP,IN_DTK!D$5,0),"")</f>
        <v>Trần Đình</v>
      </c>
      <c r="E14" s="47" t="str">
        <f>IF(ISNA(VLOOKUP($A14,DSLOP,IN_DTK!E$5,0))=FALSE,VLOOKUP($A14,DSLOP,IN_DTK!E$5,0),"")</f>
        <v>Quang</v>
      </c>
      <c r="F14" s="48">
        <f>IF(ISNA(VLOOKUP($A14,DSLOP,IN_DTK!F$5,0))=FALSE,VLOOKUP($A14,DSLOP,IN_DTK!F$5,0),"")</f>
        <v>31448</v>
      </c>
      <c r="G14" s="49" t="str">
        <f>IF(ISNA(VLOOKUP($A14,DSLOP,IN_DTK!G$5,0))=FALSE,VLOOKUP($A14,DSLOP,IN_DTK!G$5,0),"")</f>
        <v>K11MCE</v>
      </c>
      <c r="H14" s="45">
        <f>IF(ISNA(VLOOKUP($A14,DSLOP,IN_DTK!H$5,0))=FALSE,IF(H$8&lt;&gt;0,VLOOKUP($A14,DSLOP,IN_DTK!H$5,0),""),"")</f>
        <v>10</v>
      </c>
      <c r="I14" s="45">
        <f>IF(ISNA(VLOOKUP($A14,DSLOP,IN_DTK!I$5,0))=FALSE,IF(I$8&lt;&gt;0,VLOOKUP($A14,DSLOP,IN_DTK!I$5,0),""),"")</f>
      </c>
      <c r="J14" s="45">
        <f>IF(ISNA(VLOOKUP($A14,DSLOP,IN_DTK!J$5,0))=FALSE,IF(J$8&lt;&gt;0,VLOOKUP($A14,DSLOP,IN_DTK!J$5,0),""),"")</f>
      </c>
      <c r="K14" s="45">
        <f>IF(ISNA(VLOOKUP($A14,DSLOP,IN_DTK!K$5,0))=FALSE,IF(K$8&lt;&gt;0,VLOOKUP($A14,DSLOP,IN_DTK!K$5,0),""),"")</f>
        <v>8</v>
      </c>
      <c r="L14" s="45">
        <f>IF(ISNA(VLOOKUP($A14,DSLOP,IN_DTK!L$5,0))=FALSE,IF(L$8&lt;&gt;0,VLOOKUP($A14,DSLOP,IN_DTK!L$5,0),""),"")</f>
      </c>
      <c r="M14" s="45">
        <f>IF(ISNA(VLOOKUP($A14,DSLOP,IN_DTK!M$5,0))=FALSE,IF(M$8&lt;&gt;0,VLOOKUP($A14,DSLOP,IN_DTK!M$5,0),""),"")</f>
      </c>
      <c r="N14" s="45">
        <f>IF(ISNA(VLOOKUP($A14,DSLOP,IN_DTK!N$5,0))=FALSE,IF(N$8&lt;&gt;0,VLOOKUP($A14,DSLOP,IN_DTK!N$5,0),""),"")</f>
      </c>
      <c r="O14" s="45">
        <f>IF(ISNA(VLOOKUP($A14,DSLOP,IN_DTK!O$5,0))=FALSE,IF(O$8&lt;&gt;0,VLOOKUP($A14,DSLOP,IN_DTK!O$5,0),""),"")</f>
      </c>
      <c r="P14" s="45">
        <f>IF(ISNA(VLOOKUP($A14,DSLOP,IN_DTK!P$5,0))=FALSE,IF(P$8&lt;&gt;0,VLOOKUP($A14,DSLOP,IN_DTK!P$5,0),""),"")</f>
        <v>6</v>
      </c>
      <c r="Q14" s="45">
        <f>IF(ISNA(VLOOKUP($A14,DSLOP,IN_DTK!Q$5,0))=FALSE,IF(Q$8&lt;&gt;0,VLOOKUP($A14,DSLOP,IN_DTK!Q$5,0),""),"")</f>
        <v>6.8</v>
      </c>
      <c r="R14" s="50" t="str">
        <f>IF(ISNA(VLOOKUP($A14,DSLOP,IN_DTK!R$5,0))=FALSE,IF(R$8&lt;&gt;0,VLOOKUP($A14,DSLOP,IN_DTK!R$5,0),""),"")</f>
        <v>Sáu  Phẩy Tám</v>
      </c>
      <c r="S14" s="45">
        <f>IF(ISNA(VLOOKUP($A14,DSLOP,IN_DTK!S$5,0))=FALSE,IF(A$9&lt;&gt;0,VLOOKUP($A14,DSLOP,IN_DTK!S$5,0),""),"")</f>
        <v>0</v>
      </c>
    </row>
    <row r="15" spans="1:19" ht="19.5" customHeight="1">
      <c r="A15" s="44">
        <v>7</v>
      </c>
      <c r="B15" s="45">
        <v>7</v>
      </c>
      <c r="C15" s="45">
        <f>IF(ISNA(VLOOKUP($A15,DSLOP,IN_DTK!C$5,0))=FALSE,VLOOKUP($A15,DSLOP,IN_DTK!C$5,0),"")</f>
        <v>2031610306</v>
      </c>
      <c r="D15" s="46" t="str">
        <f>IF(ISNA(VLOOKUP($A15,DSLOP,IN_DTK!D$5,0))=FALSE,VLOOKUP($A15,DSLOP,IN_DTK!D$5,0),"")</f>
        <v>Phạm Xuân</v>
      </c>
      <c r="E15" s="47" t="str">
        <f>IF(ISNA(VLOOKUP($A15,DSLOP,IN_DTK!E$5,0))=FALSE,VLOOKUP($A15,DSLOP,IN_DTK!E$5,0),"")</f>
        <v>Thanh</v>
      </c>
      <c r="F15" s="48">
        <f>IF(ISNA(VLOOKUP($A15,DSLOP,IN_DTK!F$5,0))=FALSE,VLOOKUP($A15,DSLOP,IN_DTK!F$5,0),"")</f>
        <v>30750</v>
      </c>
      <c r="G15" s="49" t="str">
        <f>IF(ISNA(VLOOKUP($A15,DSLOP,IN_DTK!G$5,0))=FALSE,VLOOKUP($A15,DSLOP,IN_DTK!G$5,0),"")</f>
        <v>K11MCE</v>
      </c>
      <c r="H15" s="45">
        <f>IF(ISNA(VLOOKUP($A15,DSLOP,IN_DTK!H$5,0))=FALSE,IF(H$8&lt;&gt;0,VLOOKUP($A15,DSLOP,IN_DTK!H$5,0),""),"")</f>
        <v>9</v>
      </c>
      <c r="I15" s="45">
        <f>IF(ISNA(VLOOKUP($A15,DSLOP,IN_DTK!I$5,0))=FALSE,IF(I$8&lt;&gt;0,VLOOKUP($A15,DSLOP,IN_DTK!I$5,0),""),"")</f>
      </c>
      <c r="J15" s="45">
        <f>IF(ISNA(VLOOKUP($A15,DSLOP,IN_DTK!J$5,0))=FALSE,IF(J$8&lt;&gt;0,VLOOKUP($A15,DSLOP,IN_DTK!J$5,0),""),"")</f>
      </c>
      <c r="K15" s="45">
        <f>IF(ISNA(VLOOKUP($A15,DSLOP,IN_DTK!K$5,0))=FALSE,IF(K$8&lt;&gt;0,VLOOKUP($A15,DSLOP,IN_DTK!K$5,0),""),"")</f>
        <v>8</v>
      </c>
      <c r="L15" s="45">
        <f>IF(ISNA(VLOOKUP($A15,DSLOP,IN_DTK!L$5,0))=FALSE,IF(L$8&lt;&gt;0,VLOOKUP($A15,DSLOP,IN_DTK!L$5,0),""),"")</f>
      </c>
      <c r="M15" s="45">
        <f>IF(ISNA(VLOOKUP($A15,DSLOP,IN_DTK!M$5,0))=FALSE,IF(M$8&lt;&gt;0,VLOOKUP($A15,DSLOP,IN_DTK!M$5,0),""),"")</f>
      </c>
      <c r="N15" s="45">
        <f>IF(ISNA(VLOOKUP($A15,DSLOP,IN_DTK!N$5,0))=FALSE,IF(N$8&lt;&gt;0,VLOOKUP($A15,DSLOP,IN_DTK!N$5,0),""),"")</f>
      </c>
      <c r="O15" s="45">
        <f>IF(ISNA(VLOOKUP($A15,DSLOP,IN_DTK!O$5,0))=FALSE,IF(O$8&lt;&gt;0,VLOOKUP($A15,DSLOP,IN_DTK!O$5,0),""),"")</f>
      </c>
      <c r="P15" s="45">
        <f>IF(ISNA(VLOOKUP($A15,DSLOP,IN_DTK!P$5,0))=FALSE,IF(P$8&lt;&gt;0,VLOOKUP($A15,DSLOP,IN_DTK!P$5,0),""),"")</f>
        <v>6.5</v>
      </c>
      <c r="Q15" s="45">
        <f>IF(ISNA(VLOOKUP($A15,DSLOP,IN_DTK!Q$5,0))=FALSE,IF(Q$8&lt;&gt;0,VLOOKUP($A15,DSLOP,IN_DTK!Q$5,0),""),"")</f>
        <v>7.1</v>
      </c>
      <c r="R15" s="50" t="str">
        <f>IF(ISNA(VLOOKUP($A15,DSLOP,IN_DTK!R$5,0))=FALSE,IF(R$8&lt;&gt;0,VLOOKUP($A15,DSLOP,IN_DTK!R$5,0),""),"")</f>
        <v>Bảy Phẩy Một</v>
      </c>
      <c r="S15" s="45">
        <f>IF(ISNA(VLOOKUP($A15,DSLOP,IN_DTK!S$5,0))=FALSE,IF(A$9&lt;&gt;0,VLOOKUP($A15,DSLOP,IN_DTK!S$5,0),""),"")</f>
        <v>0</v>
      </c>
    </row>
    <row r="16" spans="1:19" ht="19.5" customHeight="1">
      <c r="A16" s="44">
        <v>8</v>
      </c>
      <c r="B16" s="45">
        <v>8</v>
      </c>
      <c r="C16" s="45">
        <f>IF(ISNA(VLOOKUP($A16,DSLOP,IN_DTK!C$5,0))=FALSE,VLOOKUP($A16,DSLOP,IN_DTK!C$5,0),"")</f>
        <v>2031610307</v>
      </c>
      <c r="D16" s="46" t="str">
        <f>IF(ISNA(VLOOKUP($A16,DSLOP,IN_DTK!D$5,0))=FALSE,VLOOKUP($A16,DSLOP,IN_DTK!D$5,0),"")</f>
        <v>Phan Lê</v>
      </c>
      <c r="E16" s="47" t="str">
        <f>IF(ISNA(VLOOKUP($A16,DSLOP,IN_DTK!E$5,0))=FALSE,VLOOKUP($A16,DSLOP,IN_DTK!E$5,0),"")</f>
        <v>Thành</v>
      </c>
      <c r="F16" s="48">
        <f>IF(ISNA(VLOOKUP($A16,DSLOP,IN_DTK!F$5,0))=FALSE,VLOOKUP($A16,DSLOP,IN_DTK!F$5,0),"")</f>
        <v>33310</v>
      </c>
      <c r="G16" s="49" t="str">
        <f>IF(ISNA(VLOOKUP($A16,DSLOP,IN_DTK!G$5,0))=FALSE,VLOOKUP($A16,DSLOP,IN_DTK!G$5,0),"")</f>
        <v>K11MCE</v>
      </c>
      <c r="H16" s="45">
        <f>IF(ISNA(VLOOKUP($A16,DSLOP,IN_DTK!H$5,0))=FALSE,IF(H$8&lt;&gt;0,VLOOKUP($A16,DSLOP,IN_DTK!H$5,0),""),"")</f>
        <v>8</v>
      </c>
      <c r="I16" s="45">
        <f>IF(ISNA(VLOOKUP($A16,DSLOP,IN_DTK!I$5,0))=FALSE,IF(I$8&lt;&gt;0,VLOOKUP($A16,DSLOP,IN_DTK!I$5,0),""),"")</f>
      </c>
      <c r="J16" s="45">
        <f>IF(ISNA(VLOOKUP($A16,DSLOP,IN_DTK!J$5,0))=FALSE,IF(J$8&lt;&gt;0,VLOOKUP($A16,DSLOP,IN_DTK!J$5,0),""),"")</f>
      </c>
      <c r="K16" s="45">
        <f>IF(ISNA(VLOOKUP($A16,DSLOP,IN_DTK!K$5,0))=FALSE,IF(K$8&lt;&gt;0,VLOOKUP($A16,DSLOP,IN_DTK!K$5,0),""),"")</f>
        <v>7.5</v>
      </c>
      <c r="L16" s="45">
        <f>IF(ISNA(VLOOKUP($A16,DSLOP,IN_DTK!L$5,0))=FALSE,IF(L$8&lt;&gt;0,VLOOKUP($A16,DSLOP,IN_DTK!L$5,0),""),"")</f>
      </c>
      <c r="M16" s="45">
        <f>IF(ISNA(VLOOKUP($A16,DSLOP,IN_DTK!M$5,0))=FALSE,IF(M$8&lt;&gt;0,VLOOKUP($A16,DSLOP,IN_DTK!M$5,0),""),"")</f>
      </c>
      <c r="N16" s="45">
        <f>IF(ISNA(VLOOKUP($A16,DSLOP,IN_DTK!N$5,0))=FALSE,IF(N$8&lt;&gt;0,VLOOKUP($A16,DSLOP,IN_DTK!N$5,0),""),"")</f>
      </c>
      <c r="O16" s="45">
        <f>IF(ISNA(VLOOKUP($A16,DSLOP,IN_DTK!O$5,0))=FALSE,IF(O$8&lt;&gt;0,VLOOKUP($A16,DSLOP,IN_DTK!O$5,0),""),"")</f>
      </c>
      <c r="P16" s="45">
        <f>IF(ISNA(VLOOKUP($A16,DSLOP,IN_DTK!P$5,0))=FALSE,IF(P$8&lt;&gt;0,VLOOKUP($A16,DSLOP,IN_DTK!P$5,0),""),"")</f>
        <v>7</v>
      </c>
      <c r="Q16" s="45">
        <f>IF(ISNA(VLOOKUP($A16,DSLOP,IN_DTK!Q$5,0))=FALSE,IF(Q$8&lt;&gt;0,VLOOKUP($A16,DSLOP,IN_DTK!Q$5,0),""),"")</f>
        <v>7.2</v>
      </c>
      <c r="R16" s="50" t="str">
        <f>IF(ISNA(VLOOKUP($A16,DSLOP,IN_DTK!R$5,0))=FALSE,IF(R$8&lt;&gt;0,VLOOKUP($A16,DSLOP,IN_DTK!R$5,0),""),"")</f>
        <v>Bảy Phẩy Hai</v>
      </c>
      <c r="S16" s="45">
        <f>IF(ISNA(VLOOKUP($A16,DSLOP,IN_DTK!S$5,0))=FALSE,IF(A$9&lt;&gt;0,VLOOKUP($A16,DSLOP,IN_DTK!S$5,0),""),"")</f>
        <v>0</v>
      </c>
    </row>
    <row r="17" spans="1:19" ht="19.5" customHeight="1">
      <c r="A17" s="44">
        <v>9</v>
      </c>
      <c r="B17" s="45">
        <v>9</v>
      </c>
      <c r="C17" s="45">
        <f>IF(ISNA(VLOOKUP($A17,DSLOP,IN_DTK!C$5,0))=FALSE,VLOOKUP($A17,DSLOP,IN_DTK!C$5,0),"")</f>
        <v>2031610308</v>
      </c>
      <c r="D17" s="46" t="str">
        <f>IF(ISNA(VLOOKUP($A17,DSLOP,IN_DTK!D$5,0))=FALSE,VLOOKUP($A17,DSLOP,IN_DTK!D$5,0),"")</f>
        <v>Trương Vũ</v>
      </c>
      <c r="E17" s="47" t="str">
        <f>IF(ISNA(VLOOKUP($A17,DSLOP,IN_DTK!E$5,0))=FALSE,VLOOKUP($A17,DSLOP,IN_DTK!E$5,0),"")</f>
        <v>Thông</v>
      </c>
      <c r="F17" s="48">
        <f>IF(ISNA(VLOOKUP($A17,DSLOP,IN_DTK!F$5,0))=FALSE,VLOOKUP($A17,DSLOP,IN_DTK!F$5,0),"")</f>
        <v>29627</v>
      </c>
      <c r="G17" s="49" t="str">
        <f>IF(ISNA(VLOOKUP($A17,DSLOP,IN_DTK!G$5,0))=FALSE,VLOOKUP($A17,DSLOP,IN_DTK!G$5,0),"")</f>
        <v>K11MCE</v>
      </c>
      <c r="H17" s="45">
        <f>IF(ISNA(VLOOKUP($A17,DSLOP,IN_DTK!H$5,0))=FALSE,IF(H$8&lt;&gt;0,VLOOKUP($A17,DSLOP,IN_DTK!H$5,0),""),"")</f>
        <v>10</v>
      </c>
      <c r="I17" s="45">
        <f>IF(ISNA(VLOOKUP($A17,DSLOP,IN_DTK!I$5,0))=FALSE,IF(I$8&lt;&gt;0,VLOOKUP($A17,DSLOP,IN_DTK!I$5,0),""),"")</f>
      </c>
      <c r="J17" s="45">
        <f>IF(ISNA(VLOOKUP($A17,DSLOP,IN_DTK!J$5,0))=FALSE,IF(J$8&lt;&gt;0,VLOOKUP($A17,DSLOP,IN_DTK!J$5,0),""),"")</f>
      </c>
      <c r="K17" s="45">
        <f>IF(ISNA(VLOOKUP($A17,DSLOP,IN_DTK!K$5,0))=FALSE,IF(K$8&lt;&gt;0,VLOOKUP($A17,DSLOP,IN_DTK!K$5,0),""),"")</f>
        <v>8</v>
      </c>
      <c r="L17" s="45">
        <f>IF(ISNA(VLOOKUP($A17,DSLOP,IN_DTK!L$5,0))=FALSE,IF(L$8&lt;&gt;0,VLOOKUP($A17,DSLOP,IN_DTK!L$5,0),""),"")</f>
      </c>
      <c r="M17" s="45">
        <f>IF(ISNA(VLOOKUP($A17,DSLOP,IN_DTK!M$5,0))=FALSE,IF(M$8&lt;&gt;0,VLOOKUP($A17,DSLOP,IN_DTK!M$5,0),""),"")</f>
      </c>
      <c r="N17" s="45">
        <f>IF(ISNA(VLOOKUP($A17,DSLOP,IN_DTK!N$5,0))=FALSE,IF(N$8&lt;&gt;0,VLOOKUP($A17,DSLOP,IN_DTK!N$5,0),""),"")</f>
      </c>
      <c r="O17" s="45">
        <f>IF(ISNA(VLOOKUP($A17,DSLOP,IN_DTK!O$5,0))=FALSE,IF(O$8&lt;&gt;0,VLOOKUP($A17,DSLOP,IN_DTK!O$5,0),""),"")</f>
      </c>
      <c r="P17" s="45">
        <f>IF(ISNA(VLOOKUP($A17,DSLOP,IN_DTK!P$5,0))=FALSE,IF(P$8&lt;&gt;0,VLOOKUP($A17,DSLOP,IN_DTK!P$5,0),""),"")</f>
        <v>6</v>
      </c>
      <c r="Q17" s="45">
        <f>IF(ISNA(VLOOKUP($A17,DSLOP,IN_DTK!Q$5,0))=FALSE,IF(Q$8&lt;&gt;0,VLOOKUP($A17,DSLOP,IN_DTK!Q$5,0),""),"")</f>
        <v>6.8</v>
      </c>
      <c r="R17" s="50" t="str">
        <f>IF(ISNA(VLOOKUP($A17,DSLOP,IN_DTK!R$5,0))=FALSE,IF(R$8&lt;&gt;0,VLOOKUP($A17,DSLOP,IN_DTK!R$5,0),""),"")</f>
        <v>Sáu  Phẩy Tám</v>
      </c>
      <c r="S17" s="45">
        <f>IF(ISNA(VLOOKUP($A17,DSLOP,IN_DTK!S$5,0))=FALSE,IF(A$9&lt;&gt;0,VLOOKUP($A17,DSLOP,IN_DTK!S$5,0),""),"")</f>
        <v>0</v>
      </c>
    </row>
    <row r="18" spans="1:19" ht="19.5" customHeight="1">
      <c r="A18" s="44">
        <v>10</v>
      </c>
      <c r="B18" s="45">
        <v>10</v>
      </c>
      <c r="C18" s="45">
        <f>IF(ISNA(VLOOKUP($A18,DSLOP,IN_DTK!C$5,0))=FALSE,VLOOKUP($A18,DSLOP,IN_DTK!C$5,0),"")</f>
        <v>2031610309</v>
      </c>
      <c r="D18" s="46" t="str">
        <f>IF(ISNA(VLOOKUP($A18,DSLOP,IN_DTK!D$5,0))=FALSE,VLOOKUP($A18,DSLOP,IN_DTK!D$5,0),"")</f>
        <v>Trần Văn</v>
      </c>
      <c r="E18" s="47" t="str">
        <f>IF(ISNA(VLOOKUP($A18,DSLOP,IN_DTK!E$5,0))=FALSE,VLOOKUP($A18,DSLOP,IN_DTK!E$5,0),"")</f>
        <v>Út</v>
      </c>
      <c r="F18" s="48">
        <f>IF(ISNA(VLOOKUP($A18,DSLOP,IN_DTK!F$5,0))=FALSE,VLOOKUP($A18,DSLOP,IN_DTK!F$5,0),"")</f>
        <v>26119</v>
      </c>
      <c r="G18" s="49" t="str">
        <f>IF(ISNA(VLOOKUP($A18,DSLOP,IN_DTK!G$5,0))=FALSE,VLOOKUP($A18,DSLOP,IN_DTK!G$5,0),"")</f>
        <v>K11MCE</v>
      </c>
      <c r="H18" s="45">
        <f>IF(ISNA(VLOOKUP($A18,DSLOP,IN_DTK!H$5,0))=FALSE,IF(H$8&lt;&gt;0,VLOOKUP($A18,DSLOP,IN_DTK!H$5,0),""),"")</f>
        <v>10</v>
      </c>
      <c r="I18" s="45">
        <f>IF(ISNA(VLOOKUP($A18,DSLOP,IN_DTK!I$5,0))=FALSE,IF(I$8&lt;&gt;0,VLOOKUP($A18,DSLOP,IN_DTK!I$5,0),""),"")</f>
      </c>
      <c r="J18" s="45">
        <f>IF(ISNA(VLOOKUP($A18,DSLOP,IN_DTK!J$5,0))=FALSE,IF(J$8&lt;&gt;0,VLOOKUP($A18,DSLOP,IN_DTK!J$5,0),""),"")</f>
      </c>
      <c r="K18" s="45">
        <f>IF(ISNA(VLOOKUP($A18,DSLOP,IN_DTK!K$5,0))=FALSE,IF(K$8&lt;&gt;0,VLOOKUP($A18,DSLOP,IN_DTK!K$5,0),""),"")</f>
        <v>8</v>
      </c>
      <c r="L18" s="45">
        <f>IF(ISNA(VLOOKUP($A18,DSLOP,IN_DTK!L$5,0))=FALSE,IF(L$8&lt;&gt;0,VLOOKUP($A18,DSLOP,IN_DTK!L$5,0),""),"")</f>
      </c>
      <c r="M18" s="45">
        <f>IF(ISNA(VLOOKUP($A18,DSLOP,IN_DTK!M$5,0))=FALSE,IF(M$8&lt;&gt;0,VLOOKUP($A18,DSLOP,IN_DTK!M$5,0),""),"")</f>
      </c>
      <c r="N18" s="45">
        <f>IF(ISNA(VLOOKUP($A18,DSLOP,IN_DTK!N$5,0))=FALSE,IF(N$8&lt;&gt;0,VLOOKUP($A18,DSLOP,IN_DTK!N$5,0),""),"")</f>
      </c>
      <c r="O18" s="45">
        <f>IF(ISNA(VLOOKUP($A18,DSLOP,IN_DTK!O$5,0))=FALSE,IF(O$8&lt;&gt;0,VLOOKUP($A18,DSLOP,IN_DTK!O$5,0),""),"")</f>
      </c>
      <c r="P18" s="45">
        <f>IF(ISNA(VLOOKUP($A18,DSLOP,IN_DTK!P$5,0))=FALSE,IF(P$8&lt;&gt;0,VLOOKUP($A18,DSLOP,IN_DTK!P$5,0),""),"")</f>
        <v>6</v>
      </c>
      <c r="Q18" s="45">
        <f>IF(ISNA(VLOOKUP($A18,DSLOP,IN_DTK!Q$5,0))=FALSE,IF(Q$8&lt;&gt;0,VLOOKUP($A18,DSLOP,IN_DTK!Q$5,0),""),"")</f>
        <v>6.8</v>
      </c>
      <c r="R18" s="50" t="str">
        <f>IF(ISNA(VLOOKUP($A18,DSLOP,IN_DTK!R$5,0))=FALSE,IF(R$8&lt;&gt;0,VLOOKUP($A18,DSLOP,IN_DTK!R$5,0),""),"")</f>
        <v>Sáu  Phẩy Tám</v>
      </c>
      <c r="S18" s="45">
        <f>IF(ISNA(VLOOKUP($A18,DSLOP,IN_DTK!S$5,0))=FALSE,IF(A$9&lt;&gt;0,VLOOKUP($A18,DSLOP,IN_DTK!S$5,0),""),"")</f>
        <v>0</v>
      </c>
    </row>
    <row r="19" spans="1:19" ht="19.5" customHeight="1">
      <c r="A19" s="44">
        <v>11</v>
      </c>
      <c r="B19" s="45">
        <v>11</v>
      </c>
      <c r="C19" s="45">
        <f>IF(ISNA(VLOOKUP($A19,DSLOP,IN_DTK!C$5,0))=FALSE,VLOOKUP($A19,DSLOP,IN_DTK!C$5,0),"")</f>
        <v>2031610310</v>
      </c>
      <c r="D19" s="46" t="str">
        <f>IF(ISNA(VLOOKUP($A19,DSLOP,IN_DTK!D$5,0))=FALSE,VLOOKUP($A19,DSLOP,IN_DTK!D$5,0),"")</f>
        <v>Nguyễn Quốc</v>
      </c>
      <c r="E19" s="47" t="str">
        <f>IF(ISNA(VLOOKUP($A19,DSLOP,IN_DTK!E$5,0))=FALSE,VLOOKUP($A19,DSLOP,IN_DTK!E$5,0),"")</f>
        <v>Vĩ</v>
      </c>
      <c r="F19" s="48">
        <f>IF(ISNA(VLOOKUP($A19,DSLOP,IN_DTK!F$5,0))=FALSE,VLOOKUP($A19,DSLOP,IN_DTK!F$5,0),"")</f>
        <v>31353</v>
      </c>
      <c r="G19" s="49" t="str">
        <f>IF(ISNA(VLOOKUP($A19,DSLOP,IN_DTK!G$5,0))=FALSE,VLOOKUP($A19,DSLOP,IN_DTK!G$5,0),"")</f>
        <v>K11MCE</v>
      </c>
      <c r="H19" s="45">
        <f>IF(ISNA(VLOOKUP($A19,DSLOP,IN_DTK!H$5,0))=FALSE,IF(H$8&lt;&gt;0,VLOOKUP($A19,DSLOP,IN_DTK!H$5,0),""),"")</f>
        <v>10</v>
      </c>
      <c r="I19" s="45">
        <f>IF(ISNA(VLOOKUP($A19,DSLOP,IN_DTK!I$5,0))=FALSE,IF(I$8&lt;&gt;0,VLOOKUP($A19,DSLOP,IN_DTK!I$5,0),""),"")</f>
      </c>
      <c r="J19" s="45">
        <f>IF(ISNA(VLOOKUP($A19,DSLOP,IN_DTK!J$5,0))=FALSE,IF(J$8&lt;&gt;0,VLOOKUP($A19,DSLOP,IN_DTK!J$5,0),""),"")</f>
      </c>
      <c r="K19" s="45">
        <f>IF(ISNA(VLOOKUP($A19,DSLOP,IN_DTK!K$5,0))=FALSE,IF(K$8&lt;&gt;0,VLOOKUP($A19,DSLOP,IN_DTK!K$5,0),""),"")</f>
        <v>8.5</v>
      </c>
      <c r="L19" s="45">
        <f>IF(ISNA(VLOOKUP($A19,DSLOP,IN_DTK!L$5,0))=FALSE,IF(L$8&lt;&gt;0,VLOOKUP($A19,DSLOP,IN_DTK!L$5,0),""),"")</f>
      </c>
      <c r="M19" s="45">
        <f>IF(ISNA(VLOOKUP($A19,DSLOP,IN_DTK!M$5,0))=FALSE,IF(M$8&lt;&gt;0,VLOOKUP($A19,DSLOP,IN_DTK!M$5,0),""),"")</f>
      </c>
      <c r="N19" s="45">
        <f>IF(ISNA(VLOOKUP($A19,DSLOP,IN_DTK!N$5,0))=FALSE,IF(N$8&lt;&gt;0,VLOOKUP($A19,DSLOP,IN_DTK!N$5,0),""),"")</f>
      </c>
      <c r="O19" s="45">
        <f>IF(ISNA(VLOOKUP($A19,DSLOP,IN_DTK!O$5,0))=FALSE,IF(O$8&lt;&gt;0,VLOOKUP($A19,DSLOP,IN_DTK!O$5,0),""),"")</f>
      </c>
      <c r="P19" s="45">
        <f>IF(ISNA(VLOOKUP($A19,DSLOP,IN_DTK!P$5,0))=FALSE,IF(P$8&lt;&gt;0,VLOOKUP($A19,DSLOP,IN_DTK!P$5,0),""),"")</f>
        <v>7</v>
      </c>
      <c r="Q19" s="45">
        <f>IF(ISNA(VLOOKUP($A19,DSLOP,IN_DTK!Q$5,0))=FALSE,IF(Q$8&lt;&gt;0,VLOOKUP($A19,DSLOP,IN_DTK!Q$5,0),""),"")</f>
        <v>7.6</v>
      </c>
      <c r="R19" s="50" t="str">
        <f>IF(ISNA(VLOOKUP($A19,DSLOP,IN_DTK!R$5,0))=FALSE,IF(R$8&lt;&gt;0,VLOOKUP($A19,DSLOP,IN_DTK!R$5,0),""),"")</f>
        <v>BảyPhẩy Sáu</v>
      </c>
      <c r="S19" s="45">
        <f>IF(ISNA(VLOOKUP($A19,DSLOP,IN_DTK!S$5,0))=FALSE,IF(A$9&lt;&gt;0,VLOOKUP($A19,DSLOP,IN_DTK!S$5,0),""),"")</f>
        <v>0</v>
      </c>
    </row>
    <row r="20" spans="1:19" ht="19.5" customHeight="1">
      <c r="A20" s="44">
        <v>12</v>
      </c>
      <c r="B20" s="45">
        <v>12</v>
      </c>
      <c r="C20" s="45">
        <f>IF(ISNA(VLOOKUP($A20,DSLOP,IN_DTK!C$5,0))=FALSE,VLOOKUP($A20,DSLOP,IN_DTK!C$5,0),"")</f>
        <v>2031610311</v>
      </c>
      <c r="D20" s="46" t="str">
        <f>IF(ISNA(VLOOKUP($A20,DSLOP,IN_DTK!D$5,0))=FALSE,VLOOKUP($A20,DSLOP,IN_DTK!D$5,0),"")</f>
        <v>Phạm Nhật</v>
      </c>
      <c r="E20" s="47" t="str">
        <f>IF(ISNA(VLOOKUP($A20,DSLOP,IN_DTK!E$5,0))=FALSE,VLOOKUP($A20,DSLOP,IN_DTK!E$5,0),"")</f>
        <v>Vũ</v>
      </c>
      <c r="F20" s="48">
        <f>IF(ISNA(VLOOKUP($A20,DSLOP,IN_DTK!F$5,0))=FALSE,VLOOKUP($A20,DSLOP,IN_DTK!F$5,0),"")</f>
        <v>30096</v>
      </c>
      <c r="G20" s="49" t="str">
        <f>IF(ISNA(VLOOKUP($A20,DSLOP,IN_DTK!G$5,0))=FALSE,VLOOKUP($A20,DSLOP,IN_DTK!G$5,0),"")</f>
        <v>K11MCE</v>
      </c>
      <c r="H20" s="45">
        <f>IF(ISNA(VLOOKUP($A20,DSLOP,IN_DTK!H$5,0))=FALSE,IF(H$8&lt;&gt;0,VLOOKUP($A20,DSLOP,IN_DTK!H$5,0),""),"")</f>
        <v>9</v>
      </c>
      <c r="I20" s="45">
        <f>IF(ISNA(VLOOKUP($A20,DSLOP,IN_DTK!I$5,0))=FALSE,IF(I$8&lt;&gt;0,VLOOKUP($A20,DSLOP,IN_DTK!I$5,0),""),"")</f>
      </c>
      <c r="J20" s="45">
        <f>IF(ISNA(VLOOKUP($A20,DSLOP,IN_DTK!J$5,0))=FALSE,IF(J$8&lt;&gt;0,VLOOKUP($A20,DSLOP,IN_DTK!J$5,0),""),"")</f>
      </c>
      <c r="K20" s="45">
        <f>IF(ISNA(VLOOKUP($A20,DSLOP,IN_DTK!K$5,0))=FALSE,IF(K$8&lt;&gt;0,VLOOKUP($A20,DSLOP,IN_DTK!K$5,0),""),"")</f>
        <v>8</v>
      </c>
      <c r="L20" s="45">
        <f>IF(ISNA(VLOOKUP($A20,DSLOP,IN_DTK!L$5,0))=FALSE,IF(L$8&lt;&gt;0,VLOOKUP($A20,DSLOP,IN_DTK!L$5,0),""),"")</f>
      </c>
      <c r="M20" s="45">
        <f>IF(ISNA(VLOOKUP($A20,DSLOP,IN_DTK!M$5,0))=FALSE,IF(M$8&lt;&gt;0,VLOOKUP($A20,DSLOP,IN_DTK!M$5,0),""),"")</f>
      </c>
      <c r="N20" s="45">
        <f>IF(ISNA(VLOOKUP($A20,DSLOP,IN_DTK!N$5,0))=FALSE,IF(N$8&lt;&gt;0,VLOOKUP($A20,DSLOP,IN_DTK!N$5,0),""),"")</f>
      </c>
      <c r="O20" s="45">
        <f>IF(ISNA(VLOOKUP($A20,DSLOP,IN_DTK!O$5,0))=FALSE,IF(O$8&lt;&gt;0,VLOOKUP($A20,DSLOP,IN_DTK!O$5,0),""),"")</f>
      </c>
      <c r="P20" s="45">
        <f>IF(ISNA(VLOOKUP($A20,DSLOP,IN_DTK!P$5,0))=FALSE,IF(P$8&lt;&gt;0,VLOOKUP($A20,DSLOP,IN_DTK!P$5,0),""),"")</f>
        <v>6</v>
      </c>
      <c r="Q20" s="45">
        <f>IF(ISNA(VLOOKUP($A20,DSLOP,IN_DTK!Q$5,0))=FALSE,IF(Q$8&lt;&gt;0,VLOOKUP($A20,DSLOP,IN_DTK!Q$5,0),""),"")</f>
        <v>6.7</v>
      </c>
      <c r="R20" s="50" t="str">
        <f>IF(ISNA(VLOOKUP($A20,DSLOP,IN_DTK!R$5,0))=FALSE,IF(R$8&lt;&gt;0,VLOOKUP($A20,DSLOP,IN_DTK!R$5,0),""),"")</f>
        <v>Sáu  Phẩy Bảy</v>
      </c>
      <c r="S20" s="45">
        <f>IF(ISNA(VLOOKUP($A20,DSLOP,IN_DTK!S$5,0))=FALSE,IF(A$9&lt;&gt;0,VLOOKUP($A20,DSLOP,IN_DTK!S$5,0),""),"")</f>
        <v>0</v>
      </c>
    </row>
    <row r="21" spans="1:19" s="53" customFormat="1" ht="10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5.75" customHeight="1">
      <c r="A22" s="52"/>
      <c r="B22" s="52"/>
      <c r="C22" s="54" t="s">
        <v>21</v>
      </c>
      <c r="D22" s="54"/>
      <c r="E22" s="54"/>
      <c r="F22" s="54"/>
      <c r="G22" s="54"/>
      <c r="H22" s="54"/>
      <c r="I22" s="54"/>
      <c r="J22" s="54"/>
      <c r="K22" s="54"/>
      <c r="L22" s="55"/>
      <c r="M22" s="52"/>
      <c r="N22" s="52"/>
      <c r="O22" s="52"/>
      <c r="P22" s="52"/>
      <c r="Q22" s="52"/>
      <c r="R22" s="56"/>
      <c r="S22" s="57"/>
    </row>
    <row r="23" spans="1:19" ht="24">
      <c r="A23" s="52"/>
      <c r="B23" s="52"/>
      <c r="C23" s="58" t="s">
        <v>2</v>
      </c>
      <c r="D23" s="59" t="s">
        <v>22</v>
      </c>
      <c r="E23" s="60"/>
      <c r="F23" s="61"/>
      <c r="G23" s="32" t="s">
        <v>23</v>
      </c>
      <c r="H23" s="62" t="s">
        <v>24</v>
      </c>
      <c r="I23" s="63"/>
      <c r="J23" s="51"/>
      <c r="K23" s="64" t="s">
        <v>25</v>
      </c>
      <c r="L23" s="65"/>
      <c r="M23" s="52"/>
      <c r="N23" s="52"/>
      <c r="O23" s="52"/>
      <c r="P23" s="52"/>
      <c r="Q23" s="52"/>
      <c r="R23" s="56"/>
      <c r="S23" s="57"/>
    </row>
    <row r="24" spans="1:19" ht="12.75" customHeight="1">
      <c r="A24" s="52"/>
      <c r="B24" s="52"/>
      <c r="C24" s="66">
        <v>1</v>
      </c>
      <c r="D24" s="67" t="s">
        <v>26</v>
      </c>
      <c r="E24" s="68"/>
      <c r="F24" s="69"/>
      <c r="G24" s="66">
        <f>COUNTIF($Q$9:$Q$20,"&gt;=4")</f>
        <v>12</v>
      </c>
      <c r="H24" s="70">
        <f>G24/$G$26</f>
        <v>1</v>
      </c>
      <c r="I24" s="71"/>
      <c r="J24" s="51"/>
      <c r="K24" s="72"/>
      <c r="L24" s="73"/>
      <c r="M24" s="52"/>
      <c r="N24" s="52"/>
      <c r="O24" s="52"/>
      <c r="P24" s="52"/>
      <c r="Q24" s="52"/>
      <c r="R24" s="56"/>
      <c r="S24" s="57"/>
    </row>
    <row r="25" spans="1:19" ht="12.75" customHeight="1">
      <c r="A25" s="52"/>
      <c r="B25" s="52"/>
      <c r="C25" s="66">
        <v>2</v>
      </c>
      <c r="D25" s="67" t="s">
        <v>27</v>
      </c>
      <c r="E25" s="68"/>
      <c r="F25" s="69"/>
      <c r="G25" s="66">
        <f>COUNTIF($Q$9:$Q$20,"&lt;4")</f>
        <v>0</v>
      </c>
      <c r="H25" s="70">
        <f>G25/$G$26</f>
        <v>0</v>
      </c>
      <c r="I25" s="71"/>
      <c r="J25" s="51"/>
      <c r="K25" s="72"/>
      <c r="L25" s="73"/>
      <c r="M25" s="52"/>
      <c r="N25" s="52"/>
      <c r="O25" s="52"/>
      <c r="P25" s="52"/>
      <c r="Q25" s="52"/>
      <c r="R25" s="56"/>
      <c r="S25" s="57"/>
    </row>
    <row r="26" spans="1:19" ht="12.75" customHeight="1">
      <c r="A26" s="52"/>
      <c r="B26" s="52"/>
      <c r="C26" s="22" t="s">
        <v>28</v>
      </c>
      <c r="D26" s="23"/>
      <c r="E26" s="23"/>
      <c r="F26" s="24"/>
      <c r="G26" s="74">
        <f>SUM(G24:G25)</f>
        <v>12</v>
      </c>
      <c r="H26" s="75">
        <f>SUM(H24:I25)</f>
        <v>1</v>
      </c>
      <c r="I26" s="76"/>
      <c r="J26" s="51"/>
      <c r="K26" s="72"/>
      <c r="L26" s="73"/>
      <c r="M26" s="52"/>
      <c r="N26" s="52"/>
      <c r="O26" s="52"/>
      <c r="P26" s="52"/>
      <c r="Q26" s="52"/>
      <c r="R26" s="56"/>
      <c r="S26" s="57"/>
    </row>
    <row r="27" spans="1:19" ht="12.75" customHeight="1">
      <c r="A27" s="52"/>
      <c r="B27" s="52"/>
      <c r="P27" s="80" t="str">
        <f ca="1">"Đà Nẵng, "&amp;TEXT(TODAY(),"dd/mm/yyyy")</f>
        <v>Đà Nẵng, 09/05/2015</v>
      </c>
      <c r="Q27" s="80"/>
      <c r="R27" s="80"/>
      <c r="S27" s="80"/>
    </row>
    <row r="28" spans="1:19" ht="12.75" customHeight="1">
      <c r="A28" s="52"/>
      <c r="B28" s="52"/>
      <c r="C28" s="77" t="s">
        <v>29</v>
      </c>
      <c r="E28" s="81" t="s">
        <v>30</v>
      </c>
      <c r="G28" s="82"/>
      <c r="H28" s="83" t="s">
        <v>31</v>
      </c>
      <c r="J28" s="51"/>
      <c r="K28" s="52"/>
      <c r="L28" s="77"/>
      <c r="P28" s="2" t="s">
        <v>32</v>
      </c>
      <c r="Q28" s="2"/>
      <c r="R28" s="2"/>
      <c r="S28" s="2"/>
    </row>
    <row r="29" spans="1:19" ht="12.75" customHeight="1">
      <c r="A29" s="52"/>
      <c r="B29" s="52"/>
      <c r="F29" s="81"/>
      <c r="G29" s="82"/>
      <c r="H29" s="82"/>
      <c r="I29" s="83"/>
      <c r="J29" s="82"/>
      <c r="K29" s="84"/>
      <c r="M29" s="83"/>
      <c r="P29" s="2"/>
      <c r="Q29" s="2"/>
      <c r="R29" s="2"/>
      <c r="S29" s="2"/>
    </row>
    <row r="30" spans="1:18" ht="12">
      <c r="A30" s="52"/>
      <c r="B30" s="52"/>
      <c r="E30" s="85"/>
      <c r="F30" s="86"/>
      <c r="G30" s="82"/>
      <c r="H30" s="82"/>
      <c r="I30" s="82"/>
      <c r="J30" s="82"/>
      <c r="K30" s="87"/>
      <c r="L30" s="87"/>
      <c r="M30" s="87"/>
      <c r="R30" s="13"/>
    </row>
    <row r="31" spans="1:12" ht="12">
      <c r="A31" s="52"/>
      <c r="B31" s="52"/>
      <c r="G31" s="52"/>
      <c r="L31" s="77"/>
    </row>
    <row r="32" spans="1:12" ht="12">
      <c r="A32" s="52"/>
      <c r="B32" s="52"/>
      <c r="G32" s="52"/>
      <c r="L32" s="77"/>
    </row>
    <row r="33" spans="1:2" ht="12">
      <c r="A33" s="52"/>
      <c r="B33" s="52"/>
    </row>
    <row r="34" spans="1:19" s="91" customFormat="1" ht="12">
      <c r="A34" s="90" t="s">
        <v>33</v>
      </c>
      <c r="C34" s="92" t="s">
        <v>34</v>
      </c>
      <c r="D34" s="90"/>
      <c r="E34" s="92" t="s">
        <v>35</v>
      </c>
      <c r="F34" s="90"/>
      <c r="G34" s="90"/>
      <c r="H34" s="92" t="s">
        <v>36</v>
      </c>
      <c r="I34" s="90"/>
      <c r="J34" s="90"/>
      <c r="K34" s="90"/>
      <c r="L34" s="90"/>
      <c r="M34" s="90"/>
      <c r="N34" s="90"/>
      <c r="O34" s="90"/>
      <c r="P34" s="93" t="s">
        <v>37</v>
      </c>
      <c r="Q34" s="93"/>
      <c r="R34" s="93"/>
      <c r="S34" s="93"/>
    </row>
    <row r="35" spans="1:19" s="91" customFormat="1" ht="12.75" customHeight="1">
      <c r="A35" s="90"/>
      <c r="C35" s="92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3"/>
      <c r="Q35" s="93"/>
      <c r="R35" s="93"/>
      <c r="S35" s="93"/>
    </row>
  </sheetData>
  <sheetProtection/>
  <mergeCells count="28">
    <mergeCell ref="P27:S27"/>
    <mergeCell ref="P28:S28"/>
    <mergeCell ref="P29:S29"/>
    <mergeCell ref="P34:S34"/>
    <mergeCell ref="P35:S35"/>
    <mergeCell ref="D24:E24"/>
    <mergeCell ref="H24:I24"/>
    <mergeCell ref="D25:E25"/>
    <mergeCell ref="H25:I25"/>
    <mergeCell ref="C26:F26"/>
    <mergeCell ref="H26:I26"/>
    <mergeCell ref="H6:P6"/>
    <mergeCell ref="Q6:R7"/>
    <mergeCell ref="S6:S8"/>
    <mergeCell ref="A7:A8"/>
    <mergeCell ref="C22:L22"/>
    <mergeCell ref="D23:F23"/>
    <mergeCell ref="H23:I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22:S26 C9:G20">
    <cfRule type="cellIs" priority="3" dxfId="2" operator="equal" stopIfTrue="1">
      <formula>0</formula>
    </cfRule>
  </conditionalFormatting>
  <conditionalFormatting sqref="B21:R21 S9:S21">
    <cfRule type="cellIs" priority="2" dxfId="1" operator="equal" stopIfTrue="1">
      <formula>0</formula>
    </cfRule>
  </conditionalFormatting>
  <conditionalFormatting sqref="Q9:Q2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2015-05-09T02:30:49Z</dcterms:created>
  <dcterms:modified xsi:type="dcterms:W3CDTF">2015-05-09T02:31:39Z</dcterms:modified>
  <cp:category/>
  <cp:version/>
  <cp:contentType/>
  <cp:contentStatus/>
</cp:coreProperties>
</file>