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<sst xmlns="http://schemas.openxmlformats.org/spreadsheetml/2006/main" count="40" uniqueCount="38">
  <si>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</si>
  <si>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</si>
  <si>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</si>
  <si>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</si>
  <si>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</si>
  <si>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</si>
  <si>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</si>
  <si>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</si>
  <si>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</si>
  <si>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</si>
  <si>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</si>
  <si>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</si>
  <si>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</si>
  <si>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</si>
  <si>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</si>
  <si>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</si>
  <si>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</si>
  <si>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</si>
  <si>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</si>
  <si>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</si>
  <si>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</si>
  <si>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</si>
  <si>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</si>
  <si>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</si>
  <si>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</si>
  <si>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</si>
  <si>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</si>
  <si>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</si>
  <si>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</si>
  <si>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</si>
  <si>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</si>
  <si>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        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</si>
  <si>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</si>
  <si>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</si>
  <si>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</si>
  <si>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</si>
  <si>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 xml:space="preserve"> 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</si>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</sst>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1" applyFont="1" applyFill="1" applyBorder="1" applyAlignment="1">
      <alignment horizontal="center" vertical="center"/>
    </xf>
    <xf numFmtId="9" fontId="19" fillId="0" borderId="8" xfId="13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1" applyFont="1" applyFill="1" applyBorder="1" applyAlignment="1">
      <alignment horizontal="center"/>
    </xf>
    <xf numFmtId="9" fontId="18" fillId="0" borderId="19" xfId="13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18" fillId="0" borderId="0" xfId="118" applyFont="1" applyFill="1" applyBorder="1">
      <alignment/>
      <protection/>
    </xf>
    <xf numFmtId="0" fontId="25" fillId="0" borderId="0" xfId="118" applyFont="1" applyFill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19" fillId="0" borderId="0" xfId="118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一般_00Q3902REV.1" xfId="150"/>
    <cellStyle name="千分位[0]_00Q3902REV.1" xfId="151"/>
    <cellStyle name="千分位_00Q3902REV.1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標準_機器ﾘｽト (2)" xfId="158"/>
    <cellStyle name="貨幣 [0]_00Q3902REV.1" xfId="159"/>
    <cellStyle name="貨幣[0]_BRE" xfId="160"/>
    <cellStyle name="貨幣_00Q3902REV.1" xfId="161"/>
    <cellStyle name=" [0.00]_ Att. 1- Cover" xfId="162"/>
    <cellStyle name="_ Att. 1- Cover" xfId="163"/>
    <cellStyle name="?_ Att. 1- Cover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LAN%202%20-%20KINH%20T&#7870;%20V&#296;%20M&#212;%20-%20K8MBA(HK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K8MBA</v>
          </cell>
        </row>
        <row r="2">
          <cell r="G2" t="str">
            <v>KINH TẾ VĨ MÔ</v>
          </cell>
          <cell r="R2">
            <v>2</v>
          </cell>
        </row>
        <row r="3">
          <cell r="G3" t="str">
            <v>ECO614</v>
          </cell>
          <cell r="R3">
            <v>3</v>
          </cell>
        </row>
        <row r="4">
          <cell r="A4" t="str">
            <v>Thời gian : 07h30 ngày 15.03.2015</v>
          </cell>
          <cell r="R4">
            <v>2</v>
          </cell>
        </row>
        <row r="6">
          <cell r="H6">
            <v>0.2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0.3</v>
          </cell>
          <cell r="N6">
            <v>0</v>
          </cell>
          <cell r="O6">
            <v>0</v>
          </cell>
          <cell r="P6">
            <v>0.5</v>
          </cell>
        </row>
        <row r="7">
          <cell r="A7">
            <v>1</v>
          </cell>
          <cell r="B7">
            <v>1931211049</v>
          </cell>
          <cell r="C7" t="str">
            <v>Trần Văn</v>
          </cell>
          <cell r="D7" t="str">
            <v>Đức</v>
          </cell>
          <cell r="E7" t="str">
            <v>Nam</v>
          </cell>
          <cell r="F7" t="str">
            <v>10/05/1979</v>
          </cell>
          <cell r="G7" t="str">
            <v>K8MBA</v>
          </cell>
          <cell r="H7">
            <v>8</v>
          </cell>
          <cell r="M7">
            <v>8</v>
          </cell>
          <cell r="P7" t="str">
            <v>L</v>
          </cell>
          <cell r="Q7">
            <v>0</v>
          </cell>
          <cell r="R7" t="str">
            <v>Không</v>
          </cell>
          <cell r="S7" t="str">
            <v>HP KỲ 4</v>
          </cell>
        </row>
        <row r="8">
          <cell r="A8">
            <v>2</v>
          </cell>
          <cell r="B8">
            <v>1931211057</v>
          </cell>
          <cell r="C8" t="str">
            <v>Hồ Thanh</v>
          </cell>
          <cell r="D8" t="str">
            <v>Hải</v>
          </cell>
          <cell r="E8" t="str">
            <v>Nam</v>
          </cell>
          <cell r="F8" t="str">
            <v>12/06/1983</v>
          </cell>
          <cell r="G8" t="str">
            <v>K8MBA</v>
          </cell>
          <cell r="H8">
            <v>8</v>
          </cell>
          <cell r="M8">
            <v>7</v>
          </cell>
          <cell r="P8">
            <v>6.5</v>
          </cell>
          <cell r="Q8">
            <v>7</v>
          </cell>
          <cell r="R8" t="str">
            <v>Bảy</v>
          </cell>
        </row>
        <row r="9">
          <cell r="A9">
            <v>3</v>
          </cell>
          <cell r="B9">
            <v>1930211081</v>
          </cell>
          <cell r="C9" t="str">
            <v>Nguyễn Thị</v>
          </cell>
          <cell r="D9" t="str">
            <v>Nguyệt</v>
          </cell>
          <cell r="E9" t="str">
            <v>Nữ</v>
          </cell>
          <cell r="F9" t="str">
            <v>20/10/1981</v>
          </cell>
          <cell r="G9" t="str">
            <v>K8MBA</v>
          </cell>
          <cell r="H9">
            <v>8</v>
          </cell>
          <cell r="M9">
            <v>7</v>
          </cell>
          <cell r="P9" t="str">
            <v>L</v>
          </cell>
          <cell r="Q9">
            <v>0</v>
          </cell>
          <cell r="R9" t="str">
            <v>Không</v>
          </cell>
          <cell r="S9" t="str">
            <v>HP KỲ 2,3&amp;4</v>
          </cell>
        </row>
        <row r="10">
          <cell r="A10">
            <v>4</v>
          </cell>
          <cell r="B10">
            <v>1930211085</v>
          </cell>
          <cell r="C10" t="str">
            <v>Nguyễn Bích</v>
          </cell>
          <cell r="D10" t="str">
            <v>Nhựt</v>
          </cell>
          <cell r="E10" t="str">
            <v>Nữ</v>
          </cell>
          <cell r="F10" t="str">
            <v>02/01/1989</v>
          </cell>
          <cell r="G10" t="str">
            <v>K8MBA</v>
          </cell>
          <cell r="H10">
            <v>8</v>
          </cell>
          <cell r="M10">
            <v>8</v>
          </cell>
          <cell r="P10" t="str">
            <v>L</v>
          </cell>
          <cell r="Q10">
            <v>0</v>
          </cell>
          <cell r="R10" t="str">
            <v>Không</v>
          </cell>
          <cell r="S10" t="str">
            <v>HP KỲ 2,3&amp;4</v>
          </cell>
        </row>
        <row r="11">
          <cell r="A11">
            <v>5</v>
          </cell>
          <cell r="B11">
            <v>1931211100</v>
          </cell>
          <cell r="C11" t="str">
            <v>Lê Hữu</v>
          </cell>
          <cell r="D11" t="str">
            <v>Thọ</v>
          </cell>
          <cell r="E11" t="str">
            <v>Nam</v>
          </cell>
          <cell r="F11" t="str">
            <v>14/05/1978</v>
          </cell>
          <cell r="G11" t="str">
            <v>K8MBA</v>
          </cell>
          <cell r="H11">
            <v>8</v>
          </cell>
          <cell r="M11">
            <v>8</v>
          </cell>
          <cell r="P11" t="str">
            <v>L</v>
          </cell>
          <cell r="Q11">
            <v>0</v>
          </cell>
          <cell r="R11" t="str">
            <v>Không</v>
          </cell>
          <cell r="S11" t="str">
            <v>HP KỲ 3&amp;4</v>
          </cell>
        </row>
        <row r="12">
          <cell r="A12">
            <v>6</v>
          </cell>
          <cell r="B12">
            <v>1931211107</v>
          </cell>
          <cell r="C12" t="str">
            <v>Nguyễn Minh</v>
          </cell>
          <cell r="D12" t="str">
            <v>Tuấn</v>
          </cell>
          <cell r="E12" t="str">
            <v>Nam</v>
          </cell>
          <cell r="F12" t="str">
            <v>02/01/1986</v>
          </cell>
          <cell r="G12" t="str">
            <v>K8MBA</v>
          </cell>
          <cell r="H12">
            <v>8</v>
          </cell>
          <cell r="M12">
            <v>7</v>
          </cell>
          <cell r="P12" t="str">
            <v>L</v>
          </cell>
          <cell r="Q12">
            <v>0</v>
          </cell>
          <cell r="R12" t="str">
            <v>Không</v>
          </cell>
          <cell r="S12" t="str">
            <v>HP KỲ 3&amp;4</v>
          </cell>
        </row>
        <row r="13">
          <cell r="A13">
            <v>7</v>
          </cell>
          <cell r="B13">
            <v>1930211111</v>
          </cell>
          <cell r="C13" t="str">
            <v>Lê Thị Hoài</v>
          </cell>
          <cell r="D13" t="str">
            <v>Vy</v>
          </cell>
          <cell r="E13" t="str">
            <v>Nữ</v>
          </cell>
          <cell r="F13" t="str">
            <v>14/06/1987</v>
          </cell>
          <cell r="G13" t="str">
            <v>K8MBA</v>
          </cell>
          <cell r="H13">
            <v>8</v>
          </cell>
          <cell r="M13">
            <v>7</v>
          </cell>
          <cell r="P13" t="str">
            <v>L</v>
          </cell>
          <cell r="Q13">
            <v>0</v>
          </cell>
          <cell r="R13" t="str">
            <v>Không</v>
          </cell>
          <cell r="S13" t="str">
            <v>HP KỲ 3&amp;4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19" sqref="V1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6" customWidth="1"/>
    <col min="4" max="4" width="14.140625" style="15" customWidth="1"/>
    <col min="5" max="5" width="6.7109375" style="77" customWidth="1"/>
    <col min="6" max="6" width="10.57421875" style="78" bestFit="1" customWidth="1"/>
    <col min="7" max="7" width="7.421875" style="14" bestFit="1" customWidth="1"/>
    <col min="8" max="9" width="4.140625" style="14" customWidth="1"/>
    <col min="10" max="12" width="4.140625" style="14" hidden="1" customWidth="1"/>
    <col min="13" max="13" width="4.140625" style="14" customWidth="1"/>
    <col min="14" max="14" width="4.00390625" style="14" customWidth="1"/>
    <col min="15" max="16" width="4.140625" style="76" customWidth="1"/>
    <col min="17" max="17" width="3.8515625" style="76" customWidth="1"/>
    <col min="18" max="18" width="10.7109375" style="88" bestFit="1" customWidth="1"/>
    <col min="19" max="19" width="11.00390625" style="9" bestFit="1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tr">
        <f>'[1]DSSV'!D1</f>
        <v>DANH SÁCH HỌC VIÊN DỰ THI KẾT THÚC HỌC PHẦN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tr">
        <f>"KHÓA: "&amp;UPPER('[1]DSSV'!R1)</f>
        <v>KHÓA: K8MBA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tr">
        <f>"Số TC  : "&amp;'[1]DSSV'!R2</f>
        <v>Số TC  : 2</v>
      </c>
      <c r="S2" s="5"/>
    </row>
    <row r="3" spans="2:19" s="6" customFormat="1" ht="14.25">
      <c r="B3" s="7" t="str">
        <f>"MÔN: "&amp;UPPER('[1]DSSV'!G2)&amp;" * "&amp;"MÃ MÔN: "&amp;'[1]DSSV'!G3</f>
        <v>MÔN: KINH TẾ VĨ MÔ * MÃ MÔN: ECO614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tr">
        <f>"Học kỳ : "&amp;'[1]DSSV'!R3</f>
        <v>Học kỳ : 3</v>
      </c>
      <c r="S3" s="9"/>
    </row>
    <row r="4" spans="2:19" s="6" customFormat="1" ht="15">
      <c r="B4" s="10" t="str">
        <f>'[1]DSSV'!A4</f>
        <v>Thời gian : 07h30 ngày 15.03.2015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tr">
        <f>"Lần thi : "&amp;'[1]DSSV'!R4</f>
        <v>Lần thi : 2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f>'[1]DSSV'!H6</f>
        <v>0.2</v>
      </c>
      <c r="I8" s="43">
        <f>'[1]DSSV'!I6</f>
        <v>0</v>
      </c>
      <c r="J8" s="43">
        <f>'[1]DSSV'!J6</f>
        <v>0</v>
      </c>
      <c r="K8" s="43">
        <f>'[1]DSSV'!K6</f>
        <v>0</v>
      </c>
      <c r="L8" s="43">
        <f>'[1]DSSV'!L6</f>
        <v>0</v>
      </c>
      <c r="M8" s="43">
        <f>'[1]DSSV'!M6</f>
        <v>0.3</v>
      </c>
      <c r="N8" s="43">
        <f>'[1]DSSV'!N6</f>
        <v>0</v>
      </c>
      <c r="O8" s="43">
        <f>'[1]DSSV'!O6</f>
        <v>0</v>
      </c>
      <c r="P8" s="43">
        <f>'[1]DSSV'!P6</f>
        <v>0.5</v>
      </c>
      <c r="Q8" s="44" t="s">
        <v>19</v>
      </c>
      <c r="R8" s="34" t="s">
        <v>20</v>
      </c>
      <c r="S8" s="45"/>
    </row>
    <row r="9" spans="1:19" ht="19.5" customHeight="1">
      <c r="A9" s="46">
        <v>1</v>
      </c>
      <c r="B9" s="47">
        <v>1</v>
      </c>
      <c r="C9" s="47">
        <f>IF(ISNA(VLOOKUP($A9,DSLOP,IN_DTK!C$5,0))=FALSE,VLOOKUP($A9,DSLOP,IN_DTK!C$5,0),"")</f>
        <v>1931211049</v>
      </c>
      <c r="D9" s="48" t="str">
        <f>IF(ISNA(VLOOKUP($A9,DSLOP,IN_DTK!D$5,0))=FALSE,VLOOKUP($A9,DSLOP,IN_DTK!D$5,0),"")</f>
        <v>Trần Văn</v>
      </c>
      <c r="E9" s="49" t="str">
        <f>IF(ISNA(VLOOKUP($A9,DSLOP,IN_DTK!E$5,0))=FALSE,VLOOKUP($A9,DSLOP,IN_DTK!E$5,0),"")</f>
        <v>Đức</v>
      </c>
      <c r="F9" s="50" t="str">
        <f>IF(ISNA(VLOOKUP($A9,DSLOP,IN_DTK!F$5,0))=FALSE,VLOOKUP($A9,DSLOP,IN_DTK!F$5,0),"")</f>
        <v>10/05/1979</v>
      </c>
      <c r="G9" s="51" t="str">
        <f>IF(ISNA(VLOOKUP($A9,DSLOP,IN_DTK!G$5,0))=FALSE,VLOOKUP($A9,DSLOP,IN_DTK!G$5,0),"")</f>
        <v>K8MBA</v>
      </c>
      <c r="H9" s="47">
        <f>IF(ISNA(VLOOKUP($A9,DSLOP,IN_DTK!H$5,0))=FALSE,IF(H$8&lt;&gt;0,VLOOKUP($A9,DSLOP,IN_DTK!H$5,0),""),"")</f>
        <v>8</v>
      </c>
      <c r="I9" s="47">
        <f>IF(ISNA(VLOOKUP($A9,DSLOP,IN_DTK!I$5,0))=FALSE,IF(I$8&lt;&gt;0,VLOOKUP($A9,DSLOP,IN_DTK!I$5,0),""),"")</f>
      </c>
      <c r="J9" s="47">
        <f>IF(ISNA(VLOOKUP($A9,DSLOP,IN_DTK!J$5,0))=FALSE,IF(J$8&lt;&gt;0,VLOOKUP($A9,DSLOP,IN_DTK!J$5,0),""),"")</f>
      </c>
      <c r="K9" s="47">
        <f>IF(ISNA(VLOOKUP($A9,DSLOP,IN_DTK!K$5,0))=FALSE,IF(K$8&lt;&gt;0,VLOOKUP($A9,DSLOP,IN_DTK!K$5,0),""),"")</f>
      </c>
      <c r="L9" s="47">
        <f>IF(ISNA(VLOOKUP($A9,DSLOP,IN_DTK!L$5,0))=FALSE,IF(L$8&lt;&gt;0,VLOOKUP($A9,DSLOP,IN_DTK!L$5,0),""),"")</f>
      </c>
      <c r="M9" s="47">
        <f>IF(ISNA(VLOOKUP($A9,DSLOP,IN_DTK!M$5,0))=FALSE,IF(M$8&lt;&gt;0,VLOOKUP($A9,DSLOP,IN_DTK!M$5,0),""),"")</f>
        <v>8</v>
      </c>
      <c r="N9" s="47">
        <f>IF(ISNA(VLOOKUP($A9,DSLOP,IN_DTK!N$5,0))=FALSE,IF(N$8&lt;&gt;0,VLOOKUP($A9,DSLOP,IN_DTK!N$5,0),""),"")</f>
      </c>
      <c r="O9" s="47">
        <f>IF(ISNA(VLOOKUP($A9,DSLOP,IN_DTK!O$5,0))=FALSE,IF(O$8&lt;&gt;0,VLOOKUP($A9,DSLOP,IN_DTK!O$5,0),""),"")</f>
      </c>
      <c r="P9" s="47" t="str">
        <f>IF(ISNA(VLOOKUP($A9,DSLOP,IN_DTK!P$5,0))=FALSE,IF(P$8&lt;&gt;0,VLOOKUP($A9,DSLOP,IN_DTK!P$5,0),""),"")</f>
        <v>L</v>
      </c>
      <c r="Q9" s="47">
        <f>IF(ISNA(VLOOKUP($A9,DSLOP,IN_DTK!Q$5,0))=FALSE,IF(Q$8&lt;&gt;0,VLOOKUP($A9,DSLOP,IN_DTK!Q$5,0),""),"")</f>
        <v>0</v>
      </c>
      <c r="R9" s="52" t="str">
        <f>IF(ISNA(VLOOKUP($A9,DSLOP,IN_DTK!R$5,0))=FALSE,IF(R$8&lt;&gt;0,VLOOKUP($A9,DSLOP,IN_DTK!R$5,0),""),"")</f>
        <v>Không</v>
      </c>
      <c r="S9" s="47" t="str">
        <f>IF(ISNA(VLOOKUP($A9,DSLOP,IN_DTK!S$5,0))=FALSE,IF(A$9&lt;&gt;0,VLOOKUP($A9,DSLOP,IN_DTK!S$5,0),""),"")</f>
        <v>HP KỲ 4</v>
      </c>
    </row>
    <row r="10" spans="1:19" ht="19.5" customHeight="1">
      <c r="A10" s="46">
        <v>2</v>
      </c>
      <c r="B10" s="47">
        <v>2</v>
      </c>
      <c r="C10" s="47">
        <f>IF(ISNA(VLOOKUP($A10,DSLOP,IN_DTK!C$5,0))=FALSE,VLOOKUP($A10,DSLOP,IN_DTK!C$5,0),"")</f>
        <v>1931211057</v>
      </c>
      <c r="D10" s="48" t="str">
        <f>IF(ISNA(VLOOKUP($A10,DSLOP,IN_DTK!D$5,0))=FALSE,VLOOKUP($A10,DSLOP,IN_DTK!D$5,0),"")</f>
        <v>Hồ Thanh</v>
      </c>
      <c r="E10" s="49" t="str">
        <f>IF(ISNA(VLOOKUP($A10,DSLOP,IN_DTK!E$5,0))=FALSE,VLOOKUP($A10,DSLOP,IN_DTK!E$5,0),"")</f>
        <v>Hải</v>
      </c>
      <c r="F10" s="50" t="str">
        <f>IF(ISNA(VLOOKUP($A10,DSLOP,IN_DTK!F$5,0))=FALSE,VLOOKUP($A10,DSLOP,IN_DTK!F$5,0),"")</f>
        <v>12/06/1983</v>
      </c>
      <c r="G10" s="51" t="str">
        <f>IF(ISNA(VLOOKUP($A10,DSLOP,IN_DTK!G$5,0))=FALSE,VLOOKUP($A10,DSLOP,IN_DTK!G$5,0),"")</f>
        <v>K8MBA</v>
      </c>
      <c r="H10" s="47">
        <f>IF(ISNA(VLOOKUP($A10,DSLOP,IN_DTK!H$5,0))=FALSE,IF(H$8&lt;&gt;0,VLOOKUP($A10,DSLOP,IN_DTK!H$5,0),""),"")</f>
        <v>8</v>
      </c>
      <c r="I10" s="47">
        <f>IF(ISNA(VLOOKUP($A10,DSLOP,IN_DTK!I$5,0))=FALSE,IF(I$8&lt;&gt;0,VLOOKUP($A10,DSLOP,IN_DTK!I$5,0),""),"")</f>
      </c>
      <c r="J10" s="47">
        <f>IF(ISNA(VLOOKUP($A10,DSLOP,IN_DTK!J$5,0))=FALSE,IF(J$8&lt;&gt;0,VLOOKUP($A10,DSLOP,IN_DTK!J$5,0),""),"")</f>
      </c>
      <c r="K10" s="47">
        <f>IF(ISNA(VLOOKUP($A10,DSLOP,IN_DTK!K$5,0))=FALSE,IF(K$8&lt;&gt;0,VLOOKUP($A10,DSLOP,IN_DTK!K$5,0),""),"")</f>
      </c>
      <c r="L10" s="47">
        <f>IF(ISNA(VLOOKUP($A10,DSLOP,IN_DTK!L$5,0))=FALSE,IF(L$8&lt;&gt;0,VLOOKUP($A10,DSLOP,IN_DTK!L$5,0),""),"")</f>
      </c>
      <c r="M10" s="47">
        <f>IF(ISNA(VLOOKUP($A10,DSLOP,IN_DTK!M$5,0))=FALSE,IF(M$8&lt;&gt;0,VLOOKUP($A10,DSLOP,IN_DTK!M$5,0),""),"")</f>
        <v>7</v>
      </c>
      <c r="N10" s="47">
        <f>IF(ISNA(VLOOKUP($A10,DSLOP,IN_DTK!N$5,0))=FALSE,IF(N$8&lt;&gt;0,VLOOKUP($A10,DSLOP,IN_DTK!N$5,0),""),"")</f>
      </c>
      <c r="O10" s="47">
        <f>IF(ISNA(VLOOKUP($A10,DSLOP,IN_DTK!O$5,0))=FALSE,IF(O$8&lt;&gt;0,VLOOKUP($A10,DSLOP,IN_DTK!O$5,0),""),"")</f>
      </c>
      <c r="P10" s="47">
        <f>IF(ISNA(VLOOKUP($A10,DSLOP,IN_DTK!P$5,0))=FALSE,IF(P$8&lt;&gt;0,VLOOKUP($A10,DSLOP,IN_DTK!P$5,0),""),"")</f>
        <v>6.5</v>
      </c>
      <c r="Q10" s="47">
        <f>IF(ISNA(VLOOKUP($A10,DSLOP,IN_DTK!Q$5,0))=FALSE,IF(Q$8&lt;&gt;0,VLOOKUP($A10,DSLOP,IN_DTK!Q$5,0),""),"")</f>
        <v>7</v>
      </c>
      <c r="R10" s="52" t="str">
        <f>IF(ISNA(VLOOKUP($A10,DSLOP,IN_DTK!R$5,0))=FALSE,IF(R$8&lt;&gt;0,VLOOKUP($A10,DSLOP,IN_DTK!R$5,0),""),"")</f>
        <v>Bảy</v>
      </c>
      <c r="S10" s="47">
        <f>IF(ISNA(VLOOKUP($A10,DSLOP,IN_DTK!S$5,0))=FALSE,IF(A$9&lt;&gt;0,VLOOKUP($A10,DSLOP,IN_DTK!S$5,0),""),"")</f>
        <v>0</v>
      </c>
    </row>
    <row r="11" spans="1:19" ht="19.5" customHeight="1">
      <c r="A11" s="46">
        <v>3</v>
      </c>
      <c r="B11" s="47">
        <v>3</v>
      </c>
      <c r="C11" s="47">
        <f>IF(ISNA(VLOOKUP($A11,DSLOP,IN_DTK!C$5,0))=FALSE,VLOOKUP($A11,DSLOP,IN_DTK!C$5,0),"")</f>
        <v>1930211081</v>
      </c>
      <c r="D11" s="48" t="str">
        <f>IF(ISNA(VLOOKUP($A11,DSLOP,IN_DTK!D$5,0))=FALSE,VLOOKUP($A11,DSLOP,IN_DTK!D$5,0),"")</f>
        <v>Nguyễn Thị</v>
      </c>
      <c r="E11" s="49" t="str">
        <f>IF(ISNA(VLOOKUP($A11,DSLOP,IN_DTK!E$5,0))=FALSE,VLOOKUP($A11,DSLOP,IN_DTK!E$5,0),"")</f>
        <v>Nguyệt</v>
      </c>
      <c r="F11" s="50" t="str">
        <f>IF(ISNA(VLOOKUP($A11,DSLOP,IN_DTK!F$5,0))=FALSE,VLOOKUP($A11,DSLOP,IN_DTK!F$5,0),"")</f>
        <v>20/10/1981</v>
      </c>
      <c r="G11" s="51" t="str">
        <f>IF(ISNA(VLOOKUP($A11,DSLOP,IN_DTK!G$5,0))=FALSE,VLOOKUP($A11,DSLOP,IN_DTK!G$5,0),"")</f>
        <v>K8MBA</v>
      </c>
      <c r="H11" s="47">
        <f>IF(ISNA(VLOOKUP($A11,DSLOP,IN_DTK!H$5,0))=FALSE,IF(H$8&lt;&gt;0,VLOOKUP($A11,DSLOP,IN_DTK!H$5,0),""),"")</f>
        <v>8</v>
      </c>
      <c r="I11" s="47">
        <f>IF(ISNA(VLOOKUP($A11,DSLOP,IN_DTK!I$5,0))=FALSE,IF(I$8&lt;&gt;0,VLOOKUP($A11,DSLOP,IN_DTK!I$5,0),""),"")</f>
      </c>
      <c r="J11" s="47">
        <f>IF(ISNA(VLOOKUP($A11,DSLOP,IN_DTK!J$5,0))=FALSE,IF(J$8&lt;&gt;0,VLOOKUP($A11,DSLOP,IN_DTK!J$5,0),""),"")</f>
      </c>
      <c r="K11" s="47">
        <f>IF(ISNA(VLOOKUP($A11,DSLOP,IN_DTK!K$5,0))=FALSE,IF(K$8&lt;&gt;0,VLOOKUP($A11,DSLOP,IN_DTK!K$5,0),""),"")</f>
      </c>
      <c r="L11" s="47">
        <f>IF(ISNA(VLOOKUP($A11,DSLOP,IN_DTK!L$5,0))=FALSE,IF(L$8&lt;&gt;0,VLOOKUP($A11,DSLOP,IN_DTK!L$5,0),""),"")</f>
      </c>
      <c r="M11" s="47">
        <f>IF(ISNA(VLOOKUP($A11,DSLOP,IN_DTK!M$5,0))=FALSE,IF(M$8&lt;&gt;0,VLOOKUP($A11,DSLOP,IN_DTK!M$5,0),""),"")</f>
        <v>7</v>
      </c>
      <c r="N11" s="47">
        <f>IF(ISNA(VLOOKUP($A11,DSLOP,IN_DTK!N$5,0))=FALSE,IF(N$8&lt;&gt;0,VLOOKUP($A11,DSLOP,IN_DTK!N$5,0),""),"")</f>
      </c>
      <c r="O11" s="47">
        <f>IF(ISNA(VLOOKUP($A11,DSLOP,IN_DTK!O$5,0))=FALSE,IF(O$8&lt;&gt;0,VLOOKUP($A11,DSLOP,IN_DTK!O$5,0),""),"")</f>
      </c>
      <c r="P11" s="47" t="str">
        <f>IF(ISNA(VLOOKUP($A11,DSLOP,IN_DTK!P$5,0))=FALSE,IF(P$8&lt;&gt;0,VLOOKUP($A11,DSLOP,IN_DTK!P$5,0),""),"")</f>
        <v>L</v>
      </c>
      <c r="Q11" s="47">
        <f>IF(ISNA(VLOOKUP($A11,DSLOP,IN_DTK!Q$5,0))=FALSE,IF(Q$8&lt;&gt;0,VLOOKUP($A11,DSLOP,IN_DTK!Q$5,0),""),"")</f>
        <v>0</v>
      </c>
      <c r="R11" s="52" t="str">
        <f>IF(ISNA(VLOOKUP($A11,DSLOP,IN_DTK!R$5,0))=FALSE,IF(R$8&lt;&gt;0,VLOOKUP($A11,DSLOP,IN_DTK!R$5,0),""),"")</f>
        <v>Không</v>
      </c>
      <c r="S11" s="47" t="str">
        <f>IF(ISNA(VLOOKUP($A11,DSLOP,IN_DTK!S$5,0))=FALSE,IF(A$9&lt;&gt;0,VLOOKUP($A11,DSLOP,IN_DTK!S$5,0),""),"")</f>
        <v>HP KỲ 2,3&amp;4</v>
      </c>
    </row>
    <row r="12" spans="1:19" ht="19.5" customHeight="1">
      <c r="A12" s="46">
        <v>4</v>
      </c>
      <c r="B12" s="47">
        <v>4</v>
      </c>
      <c r="C12" s="47">
        <f>IF(ISNA(VLOOKUP($A12,DSLOP,IN_DTK!C$5,0))=FALSE,VLOOKUP($A12,DSLOP,IN_DTK!C$5,0),"")</f>
        <v>1930211085</v>
      </c>
      <c r="D12" s="48" t="str">
        <f>IF(ISNA(VLOOKUP($A12,DSLOP,IN_DTK!D$5,0))=FALSE,VLOOKUP($A12,DSLOP,IN_DTK!D$5,0),"")</f>
        <v>Nguyễn Bích</v>
      </c>
      <c r="E12" s="49" t="str">
        <f>IF(ISNA(VLOOKUP($A12,DSLOP,IN_DTK!E$5,0))=FALSE,VLOOKUP($A12,DSLOP,IN_DTK!E$5,0),"")</f>
        <v>Nhựt</v>
      </c>
      <c r="F12" s="50" t="str">
        <f>IF(ISNA(VLOOKUP($A12,DSLOP,IN_DTK!F$5,0))=FALSE,VLOOKUP($A12,DSLOP,IN_DTK!F$5,0),"")</f>
        <v>02/01/1989</v>
      </c>
      <c r="G12" s="51" t="str">
        <f>IF(ISNA(VLOOKUP($A12,DSLOP,IN_DTK!G$5,0))=FALSE,VLOOKUP($A12,DSLOP,IN_DTK!G$5,0),"")</f>
        <v>K8MBA</v>
      </c>
      <c r="H12" s="47">
        <f>IF(ISNA(VLOOKUP($A12,DSLOP,IN_DTK!H$5,0))=FALSE,IF(H$8&lt;&gt;0,VLOOKUP($A12,DSLOP,IN_DTK!H$5,0),""),"")</f>
        <v>8</v>
      </c>
      <c r="I12" s="47">
        <f>IF(ISNA(VLOOKUP($A12,DSLOP,IN_DTK!I$5,0))=FALSE,IF(I$8&lt;&gt;0,VLOOKUP($A12,DSLOP,IN_DTK!I$5,0),""),"")</f>
      </c>
      <c r="J12" s="47">
        <f>IF(ISNA(VLOOKUP($A12,DSLOP,IN_DTK!J$5,0))=FALSE,IF(J$8&lt;&gt;0,VLOOKUP($A12,DSLOP,IN_DTK!J$5,0),""),"")</f>
      </c>
      <c r="K12" s="47">
        <f>IF(ISNA(VLOOKUP($A12,DSLOP,IN_DTK!K$5,0))=FALSE,IF(K$8&lt;&gt;0,VLOOKUP($A12,DSLOP,IN_DTK!K$5,0),""),"")</f>
      </c>
      <c r="L12" s="47">
        <f>IF(ISNA(VLOOKUP($A12,DSLOP,IN_DTK!L$5,0))=FALSE,IF(L$8&lt;&gt;0,VLOOKUP($A12,DSLOP,IN_DTK!L$5,0),""),"")</f>
      </c>
      <c r="M12" s="47">
        <f>IF(ISNA(VLOOKUP($A12,DSLOP,IN_DTK!M$5,0))=FALSE,IF(M$8&lt;&gt;0,VLOOKUP($A12,DSLOP,IN_DTK!M$5,0),""),"")</f>
        <v>8</v>
      </c>
      <c r="N12" s="47">
        <f>IF(ISNA(VLOOKUP($A12,DSLOP,IN_DTK!N$5,0))=FALSE,IF(N$8&lt;&gt;0,VLOOKUP($A12,DSLOP,IN_DTK!N$5,0),""),"")</f>
      </c>
      <c r="O12" s="47">
        <f>IF(ISNA(VLOOKUP($A12,DSLOP,IN_DTK!O$5,0))=FALSE,IF(O$8&lt;&gt;0,VLOOKUP($A12,DSLOP,IN_DTK!O$5,0),""),"")</f>
      </c>
      <c r="P12" s="47" t="str">
        <f>IF(ISNA(VLOOKUP($A12,DSLOP,IN_DTK!P$5,0))=FALSE,IF(P$8&lt;&gt;0,VLOOKUP($A12,DSLOP,IN_DTK!P$5,0),""),"")</f>
        <v>L</v>
      </c>
      <c r="Q12" s="47">
        <f>IF(ISNA(VLOOKUP($A12,DSLOP,IN_DTK!Q$5,0))=FALSE,IF(Q$8&lt;&gt;0,VLOOKUP($A12,DSLOP,IN_DTK!Q$5,0),""),"")</f>
        <v>0</v>
      </c>
      <c r="R12" s="52" t="str">
        <f>IF(ISNA(VLOOKUP($A12,DSLOP,IN_DTK!R$5,0))=FALSE,IF(R$8&lt;&gt;0,VLOOKUP($A12,DSLOP,IN_DTK!R$5,0),""),"")</f>
        <v>Không</v>
      </c>
      <c r="S12" s="47" t="str">
        <f>IF(ISNA(VLOOKUP($A12,DSLOP,IN_DTK!S$5,0))=FALSE,IF(A$9&lt;&gt;0,VLOOKUP($A12,DSLOP,IN_DTK!S$5,0),""),"")</f>
        <v>HP KỲ 2,3&amp;4</v>
      </c>
    </row>
    <row r="13" spans="1:19" ht="19.5" customHeight="1">
      <c r="A13" s="46">
        <v>5</v>
      </c>
      <c r="B13" s="47">
        <v>5</v>
      </c>
      <c r="C13" s="47">
        <f>IF(ISNA(VLOOKUP($A13,DSLOP,IN_DTK!C$5,0))=FALSE,VLOOKUP($A13,DSLOP,IN_DTK!C$5,0),"")</f>
        <v>1931211100</v>
      </c>
      <c r="D13" s="48" t="str">
        <f>IF(ISNA(VLOOKUP($A13,DSLOP,IN_DTK!D$5,0))=FALSE,VLOOKUP($A13,DSLOP,IN_DTK!D$5,0),"")</f>
        <v>Lê Hữu</v>
      </c>
      <c r="E13" s="49" t="str">
        <f>IF(ISNA(VLOOKUP($A13,DSLOP,IN_DTK!E$5,0))=FALSE,VLOOKUP($A13,DSLOP,IN_DTK!E$5,0),"")</f>
        <v>Thọ</v>
      </c>
      <c r="F13" s="50" t="str">
        <f>IF(ISNA(VLOOKUP($A13,DSLOP,IN_DTK!F$5,0))=FALSE,VLOOKUP($A13,DSLOP,IN_DTK!F$5,0),"")</f>
        <v>14/05/1978</v>
      </c>
      <c r="G13" s="51" t="str">
        <f>IF(ISNA(VLOOKUP($A13,DSLOP,IN_DTK!G$5,0))=FALSE,VLOOKUP($A13,DSLOP,IN_DTK!G$5,0),"")</f>
        <v>K8MBA</v>
      </c>
      <c r="H13" s="47">
        <f>IF(ISNA(VLOOKUP($A13,DSLOP,IN_DTK!H$5,0))=FALSE,IF(H$8&lt;&gt;0,VLOOKUP($A13,DSLOP,IN_DTK!H$5,0),""),"")</f>
        <v>8</v>
      </c>
      <c r="I13" s="47">
        <f>IF(ISNA(VLOOKUP($A13,DSLOP,IN_DTK!I$5,0))=FALSE,IF(I$8&lt;&gt;0,VLOOKUP($A13,DSLOP,IN_DTK!I$5,0),""),"")</f>
      </c>
      <c r="J13" s="47">
        <f>IF(ISNA(VLOOKUP($A13,DSLOP,IN_DTK!J$5,0))=FALSE,IF(J$8&lt;&gt;0,VLOOKUP($A13,DSLOP,IN_DTK!J$5,0),""),"")</f>
      </c>
      <c r="K13" s="47">
        <f>IF(ISNA(VLOOKUP($A13,DSLOP,IN_DTK!K$5,0))=FALSE,IF(K$8&lt;&gt;0,VLOOKUP($A13,DSLOP,IN_DTK!K$5,0),""),"")</f>
      </c>
      <c r="L13" s="47">
        <f>IF(ISNA(VLOOKUP($A13,DSLOP,IN_DTK!L$5,0))=FALSE,IF(L$8&lt;&gt;0,VLOOKUP($A13,DSLOP,IN_DTK!L$5,0),""),"")</f>
      </c>
      <c r="M13" s="47">
        <f>IF(ISNA(VLOOKUP($A13,DSLOP,IN_DTK!M$5,0))=FALSE,IF(M$8&lt;&gt;0,VLOOKUP($A13,DSLOP,IN_DTK!M$5,0),""),"")</f>
        <v>8</v>
      </c>
      <c r="N13" s="47">
        <f>IF(ISNA(VLOOKUP($A13,DSLOP,IN_DTK!N$5,0))=FALSE,IF(N$8&lt;&gt;0,VLOOKUP($A13,DSLOP,IN_DTK!N$5,0),""),"")</f>
      </c>
      <c r="O13" s="47">
        <f>IF(ISNA(VLOOKUP($A13,DSLOP,IN_DTK!O$5,0))=FALSE,IF(O$8&lt;&gt;0,VLOOKUP($A13,DSLOP,IN_DTK!O$5,0),""),"")</f>
      </c>
      <c r="P13" s="47" t="str">
        <f>IF(ISNA(VLOOKUP($A13,DSLOP,IN_DTK!P$5,0))=FALSE,IF(P$8&lt;&gt;0,VLOOKUP($A13,DSLOP,IN_DTK!P$5,0),""),"")</f>
        <v>L</v>
      </c>
      <c r="Q13" s="47">
        <f>IF(ISNA(VLOOKUP($A13,DSLOP,IN_DTK!Q$5,0))=FALSE,IF(Q$8&lt;&gt;0,VLOOKUP($A13,DSLOP,IN_DTK!Q$5,0),""),"")</f>
        <v>0</v>
      </c>
      <c r="R13" s="52" t="str">
        <f>IF(ISNA(VLOOKUP($A13,DSLOP,IN_DTK!R$5,0))=FALSE,IF(R$8&lt;&gt;0,VLOOKUP($A13,DSLOP,IN_DTK!R$5,0),""),"")</f>
        <v>Không</v>
      </c>
      <c r="S13" s="47" t="str">
        <f>IF(ISNA(VLOOKUP($A13,DSLOP,IN_DTK!S$5,0))=FALSE,IF(A$9&lt;&gt;0,VLOOKUP($A13,DSLOP,IN_DTK!S$5,0),""),"")</f>
        <v>HP KỲ 3&amp;4</v>
      </c>
    </row>
    <row r="14" spans="1:19" ht="19.5" customHeight="1">
      <c r="A14" s="46">
        <v>6</v>
      </c>
      <c r="B14" s="47">
        <v>6</v>
      </c>
      <c r="C14" s="47">
        <f>IF(ISNA(VLOOKUP($A14,DSLOP,IN_DTK!C$5,0))=FALSE,VLOOKUP($A14,DSLOP,IN_DTK!C$5,0),"")</f>
        <v>1931211107</v>
      </c>
      <c r="D14" s="48" t="str">
        <f>IF(ISNA(VLOOKUP($A14,DSLOP,IN_DTK!D$5,0))=FALSE,VLOOKUP($A14,DSLOP,IN_DTK!D$5,0),"")</f>
        <v>Nguyễn Minh</v>
      </c>
      <c r="E14" s="49" t="str">
        <f>IF(ISNA(VLOOKUP($A14,DSLOP,IN_DTK!E$5,0))=FALSE,VLOOKUP($A14,DSLOP,IN_DTK!E$5,0),"")</f>
        <v>Tuấn</v>
      </c>
      <c r="F14" s="50" t="str">
        <f>IF(ISNA(VLOOKUP($A14,DSLOP,IN_DTK!F$5,0))=FALSE,VLOOKUP($A14,DSLOP,IN_DTK!F$5,0),"")</f>
        <v>02/01/1986</v>
      </c>
      <c r="G14" s="51" t="str">
        <f>IF(ISNA(VLOOKUP($A14,DSLOP,IN_DTK!G$5,0))=FALSE,VLOOKUP($A14,DSLOP,IN_DTK!G$5,0),"")</f>
        <v>K8MBA</v>
      </c>
      <c r="H14" s="47">
        <f>IF(ISNA(VLOOKUP($A14,DSLOP,IN_DTK!H$5,0))=FALSE,IF(H$8&lt;&gt;0,VLOOKUP($A14,DSLOP,IN_DTK!H$5,0),""),"")</f>
        <v>8</v>
      </c>
      <c r="I14" s="47">
        <f>IF(ISNA(VLOOKUP($A14,DSLOP,IN_DTK!I$5,0))=FALSE,IF(I$8&lt;&gt;0,VLOOKUP($A14,DSLOP,IN_DTK!I$5,0),""),"")</f>
      </c>
      <c r="J14" s="47">
        <f>IF(ISNA(VLOOKUP($A14,DSLOP,IN_DTK!J$5,0))=FALSE,IF(J$8&lt;&gt;0,VLOOKUP($A14,DSLOP,IN_DTK!J$5,0),""),"")</f>
      </c>
      <c r="K14" s="47">
        <f>IF(ISNA(VLOOKUP($A14,DSLOP,IN_DTK!K$5,0))=FALSE,IF(K$8&lt;&gt;0,VLOOKUP($A14,DSLOP,IN_DTK!K$5,0),""),"")</f>
      </c>
      <c r="L14" s="47">
        <f>IF(ISNA(VLOOKUP($A14,DSLOP,IN_DTK!L$5,0))=FALSE,IF(L$8&lt;&gt;0,VLOOKUP($A14,DSLOP,IN_DTK!L$5,0),""),"")</f>
      </c>
      <c r="M14" s="47">
        <f>IF(ISNA(VLOOKUP($A14,DSLOP,IN_DTK!M$5,0))=FALSE,IF(M$8&lt;&gt;0,VLOOKUP($A14,DSLOP,IN_DTK!M$5,0),""),"")</f>
        <v>7</v>
      </c>
      <c r="N14" s="47">
        <f>IF(ISNA(VLOOKUP($A14,DSLOP,IN_DTK!N$5,0))=FALSE,IF(N$8&lt;&gt;0,VLOOKUP($A14,DSLOP,IN_DTK!N$5,0),""),"")</f>
      </c>
      <c r="O14" s="47">
        <f>IF(ISNA(VLOOKUP($A14,DSLOP,IN_DTK!O$5,0))=FALSE,IF(O$8&lt;&gt;0,VLOOKUP($A14,DSLOP,IN_DTK!O$5,0),""),"")</f>
      </c>
      <c r="P14" s="47" t="str">
        <f>IF(ISNA(VLOOKUP($A14,DSLOP,IN_DTK!P$5,0))=FALSE,IF(P$8&lt;&gt;0,VLOOKUP($A14,DSLOP,IN_DTK!P$5,0),""),"")</f>
        <v>L</v>
      </c>
      <c r="Q14" s="47">
        <f>IF(ISNA(VLOOKUP($A14,DSLOP,IN_DTK!Q$5,0))=FALSE,IF(Q$8&lt;&gt;0,VLOOKUP($A14,DSLOP,IN_DTK!Q$5,0),""),"")</f>
        <v>0</v>
      </c>
      <c r="R14" s="52" t="str">
        <f>IF(ISNA(VLOOKUP($A14,DSLOP,IN_DTK!R$5,0))=FALSE,IF(R$8&lt;&gt;0,VLOOKUP($A14,DSLOP,IN_DTK!R$5,0),""),"")</f>
        <v>Không</v>
      </c>
      <c r="S14" s="47" t="str">
        <f>IF(ISNA(VLOOKUP($A14,DSLOP,IN_DTK!S$5,0))=FALSE,IF(A$9&lt;&gt;0,VLOOKUP($A14,DSLOP,IN_DTK!S$5,0),""),"")</f>
        <v>HP KỲ 3&amp;4</v>
      </c>
    </row>
    <row r="15" spans="1:19" ht="19.5" customHeight="1">
      <c r="A15" s="46">
        <v>7</v>
      </c>
      <c r="B15" s="47">
        <v>7</v>
      </c>
      <c r="C15" s="47">
        <f>IF(ISNA(VLOOKUP($A15,DSLOP,IN_DTK!C$5,0))=FALSE,VLOOKUP($A15,DSLOP,IN_DTK!C$5,0),"")</f>
        <v>1930211111</v>
      </c>
      <c r="D15" s="48" t="str">
        <f>IF(ISNA(VLOOKUP($A15,DSLOP,IN_DTK!D$5,0))=FALSE,VLOOKUP($A15,DSLOP,IN_DTK!D$5,0),"")</f>
        <v>Lê Thị Hoài</v>
      </c>
      <c r="E15" s="49" t="str">
        <f>IF(ISNA(VLOOKUP($A15,DSLOP,IN_DTK!E$5,0))=FALSE,VLOOKUP($A15,DSLOP,IN_DTK!E$5,0),"")</f>
        <v>Vy</v>
      </c>
      <c r="F15" s="50" t="str">
        <f>IF(ISNA(VLOOKUP($A15,DSLOP,IN_DTK!F$5,0))=FALSE,VLOOKUP($A15,DSLOP,IN_DTK!F$5,0),"")</f>
        <v>14/06/1987</v>
      </c>
      <c r="G15" s="51" t="str">
        <f>IF(ISNA(VLOOKUP($A15,DSLOP,IN_DTK!G$5,0))=FALSE,VLOOKUP($A15,DSLOP,IN_DTK!G$5,0),"")</f>
        <v>K8MBA</v>
      </c>
      <c r="H15" s="47">
        <f>IF(ISNA(VLOOKUP($A15,DSLOP,IN_DTK!H$5,0))=FALSE,IF(H$8&lt;&gt;0,VLOOKUP($A15,DSLOP,IN_DTK!H$5,0),""),"")</f>
        <v>8</v>
      </c>
      <c r="I15" s="47">
        <f>IF(ISNA(VLOOKUP($A15,DSLOP,IN_DTK!I$5,0))=FALSE,IF(I$8&lt;&gt;0,VLOOKUP($A15,DSLOP,IN_DTK!I$5,0),""),"")</f>
      </c>
      <c r="J15" s="47">
        <f>IF(ISNA(VLOOKUP($A15,DSLOP,IN_DTK!J$5,0))=FALSE,IF(J$8&lt;&gt;0,VLOOKUP($A15,DSLOP,IN_DTK!J$5,0),""),"")</f>
      </c>
      <c r="K15" s="47">
        <f>IF(ISNA(VLOOKUP($A15,DSLOP,IN_DTK!K$5,0))=FALSE,IF(K$8&lt;&gt;0,VLOOKUP($A15,DSLOP,IN_DTK!K$5,0),""),"")</f>
      </c>
      <c r="L15" s="47">
        <f>IF(ISNA(VLOOKUP($A15,DSLOP,IN_DTK!L$5,0))=FALSE,IF(L$8&lt;&gt;0,VLOOKUP($A15,DSLOP,IN_DTK!L$5,0),""),"")</f>
      </c>
      <c r="M15" s="47">
        <f>IF(ISNA(VLOOKUP($A15,DSLOP,IN_DTK!M$5,0))=FALSE,IF(M$8&lt;&gt;0,VLOOKUP($A15,DSLOP,IN_DTK!M$5,0),""),"")</f>
        <v>7</v>
      </c>
      <c r="N15" s="47">
        <f>IF(ISNA(VLOOKUP($A15,DSLOP,IN_DTK!N$5,0))=FALSE,IF(N$8&lt;&gt;0,VLOOKUP($A15,DSLOP,IN_DTK!N$5,0),""),"")</f>
      </c>
      <c r="O15" s="47">
        <f>IF(ISNA(VLOOKUP($A15,DSLOP,IN_DTK!O$5,0))=FALSE,IF(O$8&lt;&gt;0,VLOOKUP($A15,DSLOP,IN_DTK!O$5,0),""),"")</f>
      </c>
      <c r="P15" s="47" t="str">
        <f>IF(ISNA(VLOOKUP($A15,DSLOP,IN_DTK!P$5,0))=FALSE,IF(P$8&lt;&gt;0,VLOOKUP($A15,DSLOP,IN_DTK!P$5,0),""),"")</f>
        <v>L</v>
      </c>
      <c r="Q15" s="47">
        <f>IF(ISNA(VLOOKUP($A15,DSLOP,IN_DTK!Q$5,0))=FALSE,IF(Q$8&lt;&gt;0,VLOOKUP($A15,DSLOP,IN_DTK!Q$5,0),""),"")</f>
        <v>0</v>
      </c>
      <c r="R15" s="52" t="str">
        <f>IF(ISNA(VLOOKUP($A15,DSLOP,IN_DTK!R$5,0))=FALSE,IF(R$8&lt;&gt;0,VLOOKUP($A15,DSLOP,IN_DTK!R$5,0),""),"")</f>
        <v>Không</v>
      </c>
      <c r="S15" s="47" t="str">
        <f>IF(ISNA(VLOOKUP($A15,DSLOP,IN_DTK!S$5,0))=FALSE,IF(A$9&lt;&gt;0,VLOOKUP($A15,DSLOP,IN_DTK!S$5,0),""),"")</f>
        <v>HP KỲ 3&amp;4</v>
      </c>
    </row>
    <row r="16" spans="1:19" s="55" customFormat="1" ht="10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5.75" customHeight="1">
      <c r="A17" s="54"/>
      <c r="B17" s="54"/>
      <c r="C17" s="56" t="s">
        <v>21</v>
      </c>
      <c r="D17" s="56"/>
      <c r="E17" s="56"/>
      <c r="F17" s="56"/>
      <c r="G17" s="56"/>
      <c r="H17" s="56"/>
      <c r="I17" s="56"/>
      <c r="J17" s="56"/>
      <c r="K17" s="56"/>
      <c r="L17" s="57"/>
      <c r="M17" s="54"/>
      <c r="N17" s="54"/>
      <c r="O17" s="54"/>
      <c r="P17" s="54"/>
      <c r="Q17" s="54"/>
      <c r="R17" s="58"/>
      <c r="S17" s="59"/>
    </row>
    <row r="18" spans="1:19" ht="24">
      <c r="A18" s="54"/>
      <c r="B18" s="54"/>
      <c r="C18" s="60" t="s">
        <v>2</v>
      </c>
      <c r="D18" s="61" t="s">
        <v>22</v>
      </c>
      <c r="E18" s="62"/>
      <c r="F18" s="63"/>
      <c r="G18" s="34" t="s">
        <v>23</v>
      </c>
      <c r="H18" s="64" t="s">
        <v>24</v>
      </c>
      <c r="I18" s="65"/>
      <c r="J18" s="53"/>
      <c r="K18" s="53"/>
      <c r="L18" s="38"/>
      <c r="M18" s="66" t="s">
        <v>25</v>
      </c>
      <c r="N18" s="66"/>
      <c r="O18" s="66"/>
      <c r="P18" s="66"/>
      <c r="Q18" s="54"/>
      <c r="R18" s="58"/>
      <c r="S18" s="59"/>
    </row>
    <row r="19" spans="1:19" ht="12.75" customHeight="1">
      <c r="A19" s="54"/>
      <c r="B19" s="54"/>
      <c r="C19" s="67">
        <v>1</v>
      </c>
      <c r="D19" s="68" t="s">
        <v>26</v>
      </c>
      <c r="E19" s="69"/>
      <c r="F19" s="70"/>
      <c r="G19" s="67">
        <f>COUNTIF($Q$9:$Q$15,"&gt;=4")</f>
        <v>1</v>
      </c>
      <c r="H19" s="71">
        <f>G19/$G$21</f>
        <v>0.14285714285714285</v>
      </c>
      <c r="I19" s="72"/>
      <c r="J19" s="53"/>
      <c r="K19" s="53"/>
      <c r="L19" s="15"/>
      <c r="M19" s="66"/>
      <c r="N19" s="66"/>
      <c r="O19" s="66"/>
      <c r="P19" s="66"/>
      <c r="Q19" s="54"/>
      <c r="R19" s="58"/>
      <c r="S19" s="59"/>
    </row>
    <row r="20" spans="1:19" ht="12.75" customHeight="1">
      <c r="A20" s="54"/>
      <c r="B20" s="54"/>
      <c r="C20" s="67">
        <v>2</v>
      </c>
      <c r="D20" s="68" t="s">
        <v>27</v>
      </c>
      <c r="E20" s="69"/>
      <c r="F20" s="70"/>
      <c r="G20" s="67">
        <f>COUNTIF($Q$9:$Q$15,"&lt;4")</f>
        <v>6</v>
      </c>
      <c r="H20" s="71">
        <f>G20/$G$21</f>
        <v>0.8571428571428571</v>
      </c>
      <c r="I20" s="72"/>
      <c r="J20" s="53"/>
      <c r="K20" s="53"/>
      <c r="L20" s="15"/>
      <c r="M20" s="66"/>
      <c r="N20" s="66"/>
      <c r="O20" s="66"/>
      <c r="P20" s="66"/>
      <c r="Q20" s="54"/>
      <c r="R20" s="58"/>
      <c r="S20" s="59"/>
    </row>
    <row r="21" spans="1:19" ht="12.75" customHeight="1">
      <c r="A21" s="54"/>
      <c r="B21" s="54"/>
      <c r="C21" s="24" t="s">
        <v>28</v>
      </c>
      <c r="D21" s="25"/>
      <c r="E21" s="25"/>
      <c r="F21" s="26"/>
      <c r="G21" s="73">
        <f>SUM(G19:G20)</f>
        <v>7</v>
      </c>
      <c r="H21" s="74">
        <f>SUM(H19:I20)</f>
        <v>1</v>
      </c>
      <c r="I21" s="75"/>
      <c r="J21" s="53"/>
      <c r="K21" s="53"/>
      <c r="L21" s="15"/>
      <c r="M21" s="66"/>
      <c r="N21" s="66"/>
      <c r="O21" s="66"/>
      <c r="P21" s="66"/>
      <c r="Q21" s="54"/>
      <c r="R21" s="58"/>
      <c r="S21" s="59"/>
    </row>
    <row r="22" spans="1:19" ht="12.75" customHeight="1">
      <c r="A22" s="54"/>
      <c r="B22" s="54"/>
      <c r="P22" s="79" t="str">
        <f ca="1">"Đà Nẵng, "&amp;TEXT(TODAY(),"dd/mm/yyyy")</f>
        <v>Đà Nẵng, 09/04/2015</v>
      </c>
      <c r="Q22" s="79"/>
      <c r="R22" s="79"/>
      <c r="S22" s="79"/>
    </row>
    <row r="23" spans="1:19" ht="12.75" customHeight="1">
      <c r="A23" s="54"/>
      <c r="B23" s="54"/>
      <c r="C23" s="76" t="s">
        <v>29</v>
      </c>
      <c r="E23" s="80" t="s">
        <v>30</v>
      </c>
      <c r="G23" s="81"/>
      <c r="H23" s="53"/>
      <c r="I23" s="82" t="s">
        <v>31</v>
      </c>
      <c r="J23" s="53"/>
      <c r="K23" s="54"/>
      <c r="L23" s="76"/>
      <c r="P23" s="4" t="s">
        <v>32</v>
      </c>
      <c r="Q23" s="4"/>
      <c r="R23" s="4"/>
      <c r="S23" s="4"/>
    </row>
    <row r="24" spans="1:18" ht="12.75" customHeight="1">
      <c r="A24" s="54"/>
      <c r="B24" s="54"/>
      <c r="F24" s="83"/>
      <c r="G24" s="81"/>
      <c r="H24" s="84"/>
      <c r="J24" s="53"/>
      <c r="K24" s="85"/>
      <c r="P24" s="53"/>
      <c r="Q24" s="86"/>
      <c r="R24" s="86"/>
    </row>
    <row r="25" spans="1:18" ht="12.75" customHeight="1">
      <c r="A25" s="54"/>
      <c r="B25" s="54"/>
      <c r="F25" s="87"/>
      <c r="G25" s="81"/>
      <c r="H25" s="81"/>
      <c r="I25" s="81"/>
      <c r="R25" s="15"/>
    </row>
    <row r="26" spans="1:12" ht="12.75" customHeight="1">
      <c r="A26" s="54"/>
      <c r="B26" s="54"/>
      <c r="G26" s="54"/>
      <c r="L26" s="76"/>
    </row>
    <row r="27" spans="1:12" ht="12.75" customHeight="1">
      <c r="A27" s="54"/>
      <c r="B27" s="54"/>
      <c r="G27" s="54"/>
      <c r="L27" s="76"/>
    </row>
    <row r="28" spans="1:2" ht="12.75" customHeight="1">
      <c r="A28" s="54"/>
      <c r="B28" s="54"/>
    </row>
    <row r="29" spans="1:19" s="90" customFormat="1" ht="12.75" customHeight="1">
      <c r="A29" s="89" t="s">
        <v>33</v>
      </c>
      <c r="C29" s="91" t="s">
        <v>34</v>
      </c>
      <c r="D29" s="89"/>
      <c r="E29" s="91" t="s">
        <v>35</v>
      </c>
      <c r="F29" s="89"/>
      <c r="H29" s="89" t="s">
        <v>36</v>
      </c>
      <c r="I29" s="89"/>
      <c r="J29" s="89"/>
      <c r="K29" s="89"/>
      <c r="L29" s="89"/>
      <c r="M29" s="89"/>
      <c r="N29" s="89"/>
      <c r="O29" s="89"/>
      <c r="P29" s="92" t="s">
        <v>37</v>
      </c>
      <c r="Q29" s="92"/>
      <c r="R29" s="92"/>
      <c r="S29" s="92"/>
    </row>
    <row r="30" spans="1:19" ht="12.75" customHeight="1">
      <c r="A30" s="54"/>
      <c r="B30" s="54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4"/>
      <c r="Q30" s="4"/>
      <c r="R30" s="4"/>
      <c r="S30" s="4"/>
    </row>
    <row r="31" spans="1:18" ht="12" customHeight="1">
      <c r="A31" s="54"/>
      <c r="B31" s="54"/>
      <c r="H31" s="94"/>
      <c r="I31" s="94"/>
      <c r="J31" s="94"/>
      <c r="K31" s="94"/>
      <c r="L31" s="94"/>
      <c r="M31" s="94"/>
      <c r="N31" s="94"/>
      <c r="O31" s="94"/>
      <c r="P31" s="53"/>
      <c r="Q31" s="86"/>
      <c r="R31" s="86"/>
    </row>
    <row r="32" spans="1:18" ht="12">
      <c r="A32" s="54"/>
      <c r="B32" s="54"/>
      <c r="R32" s="15"/>
    </row>
    <row r="33" spans="1:12" ht="12">
      <c r="A33" s="54"/>
      <c r="B33" s="54"/>
      <c r="G33" s="54"/>
      <c r="L33" s="76"/>
    </row>
    <row r="34" spans="1:12" ht="12">
      <c r="A34" s="54"/>
      <c r="B34" s="54"/>
      <c r="G34" s="54"/>
      <c r="L34" s="76"/>
    </row>
    <row r="35" spans="1:2" ht="12">
      <c r="A35" s="54"/>
      <c r="B35" s="54"/>
    </row>
    <row r="36" spans="1:19" s="90" customFormat="1" ht="12.75" customHeight="1">
      <c r="A36" s="89"/>
      <c r="C36" s="91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2"/>
      <c r="Q36" s="92"/>
      <c r="R36" s="92"/>
      <c r="S36" s="92"/>
    </row>
  </sheetData>
  <sheetProtection/>
  <mergeCells count="35">
    <mergeCell ref="E30:G30"/>
    <mergeCell ref="H30:O30"/>
    <mergeCell ref="P30:S30"/>
    <mergeCell ref="H31:O31"/>
    <mergeCell ref="P36:S36"/>
    <mergeCell ref="C21:F21"/>
    <mergeCell ref="H21:I21"/>
    <mergeCell ref="M21:P21"/>
    <mergeCell ref="P22:S22"/>
    <mergeCell ref="P23:S23"/>
    <mergeCell ref="P29:S29"/>
    <mergeCell ref="D19:E19"/>
    <mergeCell ref="H19:I19"/>
    <mergeCell ref="M19:P19"/>
    <mergeCell ref="D20:E20"/>
    <mergeCell ref="H20:I20"/>
    <mergeCell ref="M20:P20"/>
    <mergeCell ref="H6:P6"/>
    <mergeCell ref="Q6:R7"/>
    <mergeCell ref="S6:S8"/>
    <mergeCell ref="A7:A8"/>
    <mergeCell ref="C17:L17"/>
    <mergeCell ref="D18:F18"/>
    <mergeCell ref="H18:I18"/>
    <mergeCell ref="M18:P18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17:S21 C9:G15">
    <cfRule type="cellIs" priority="3" dxfId="2" operator="equal" stopIfTrue="1">
      <formula>0</formula>
    </cfRule>
  </conditionalFormatting>
  <conditionalFormatting sqref="B16:R16 S9:S16">
    <cfRule type="cellIs" priority="2" dxfId="1" operator="equal" stopIfTrue="1">
      <formula>0</formula>
    </cfRule>
  </conditionalFormatting>
  <conditionalFormatting sqref="Q9:Q1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2015-04-09T08:01:22Z</dcterms:created>
  <dcterms:modified xsi:type="dcterms:W3CDTF">2015-04-09T08:01:53Z</dcterms:modified>
  <cp:category/>
  <cp:version/>
  <cp:contentType/>
  <cp:contentStatus/>
</cp:coreProperties>
</file>