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<sst xmlns="http://schemas.openxmlformats.org/spreadsheetml/2006/main" count="40" uniqueCount="38">
  <si>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</si>
  <si>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</si>
  <si>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</si>
  <si>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</si>
  <si>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</si>
  <si>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</si>
  <si>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</si>
  <si>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</si>
  <si>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</si>
  <si>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</si>
  <si>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</si>
  <si>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</si>
  <si>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</si>
  <si>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</si>
  <si>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</si>
  <si>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</si>
  <si>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</si>
  <si>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</si>
  <si>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</si>
  <si>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</si>
  <si>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</si>
  <si>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</si>
  <si>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</si>
  <si>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</si>
  <si>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</si>
  <si>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</si>
  <si>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</si>
  <si>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</si>
  <si>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</si>
  <si>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</si>
  <si>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</si>
  <si>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</si>
  <si>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</si>
  <si>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</si>
  <si>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</si>
  <si>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</si>
  <si>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>ThS. Nguyễn Gia Như</t>
  </si>
  <si>
    <t>TS. Nguyễn Phi Sơn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</si>
</sst>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165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>
      <alignment/>
      <protection/>
    </xf>
    <xf numFmtId="0" fontId="31" fillId="2" borderId="0">
      <alignment/>
      <protection/>
    </xf>
    <xf numFmtId="0" fontId="32" fillId="2" borderId="0">
      <alignment/>
      <protection/>
    </xf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33" fillId="2" borderId="0">
      <alignment/>
      <protection/>
    </xf>
    <xf numFmtId="0" fontId="34" fillId="0" borderId="0">
      <alignment wrapText="1"/>
      <protection/>
    </xf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68" fillId="27" borderId="0" applyNumberFormat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0" fillId="0" borderId="0" applyFill="0" applyBorder="0" applyAlignment="0">
      <protection/>
    </xf>
    <xf numFmtId="169" fontId="0" fillId="0" borderId="0" applyFill="0" applyBorder="0" applyAlignment="0">
      <protection/>
    </xf>
    <xf numFmtId="170" fontId="0" fillId="0" borderId="0" applyFill="0" applyBorder="0" applyAlignment="0">
      <protection/>
    </xf>
    <xf numFmtId="0" fontId="69" fillId="28" borderId="1" applyNumberFormat="0" applyAlignment="0" applyProtection="0"/>
    <xf numFmtId="0" fontId="37" fillId="0" borderId="0">
      <alignment/>
      <protection/>
    </xf>
    <xf numFmtId="0" fontId="70" fillId="29" borderId="2" applyNumberFormat="0" applyAlignment="0" applyProtection="0"/>
    <xf numFmtId="43" fontId="66" fillId="0" borderId="0" applyFont="0" applyFill="0" applyBorder="0" applyAlignment="0" applyProtection="0"/>
    <xf numFmtId="41" fontId="6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9" fillId="0" borderId="0">
      <alignment/>
      <protection/>
    </xf>
    <xf numFmtId="3" fontId="0" fillId="0" borderId="0" applyFont="0" applyFill="0" applyBorder="0" applyAlignment="0" applyProtection="0"/>
    <xf numFmtId="44" fontId="66" fillId="0" borderId="0" applyFont="0" applyFill="0" applyBorder="0" applyAlignment="0" applyProtection="0"/>
    <xf numFmtId="42" fontId="66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39" fillId="0" borderId="0">
      <alignment/>
      <protection/>
    </xf>
    <xf numFmtId="0" fontId="0" fillId="0" borderId="0" applyFont="0" applyFill="0" applyBorder="0" applyAlignment="0" applyProtection="0"/>
    <xf numFmtId="175" fontId="39" fillId="0" borderId="0">
      <alignment/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2" fillId="30" borderId="0" applyNumberFormat="0" applyBorder="0" applyAlignment="0" applyProtection="0"/>
    <xf numFmtId="38" fontId="41" fillId="2" borderId="0" applyNumberFormat="0" applyBorder="0" applyAlignment="0" applyProtection="0"/>
    <xf numFmtId="38" fontId="41" fillId="2" borderId="0" applyNumberFormat="0" applyBorder="0" applyAlignment="0" applyProtection="0"/>
    <xf numFmtId="0" fontId="42" fillId="0" borderId="0">
      <alignment horizontal="left"/>
      <protection/>
    </xf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44" fillId="0" borderId="0" applyProtection="0">
      <alignment/>
    </xf>
    <xf numFmtId="0" fontId="43" fillId="0" borderId="0" applyProtection="0">
      <alignment/>
    </xf>
    <xf numFmtId="0" fontId="76" fillId="31" borderId="1" applyNumberFormat="0" applyAlignment="0" applyProtection="0"/>
    <xf numFmtId="10" fontId="41" fillId="32" borderId="8" applyNumberFormat="0" applyBorder="0" applyAlignment="0" applyProtection="0"/>
    <xf numFmtId="10" fontId="41" fillId="32" borderId="8" applyNumberFormat="0" applyBorder="0" applyAlignment="0" applyProtection="0"/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10">
      <alignment/>
      <protection/>
    </xf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48" fillId="0" borderId="0">
      <alignment/>
      <protection/>
    </xf>
    <xf numFmtId="37" fontId="49" fillId="0" borderId="0">
      <alignment/>
      <protection/>
    </xf>
    <xf numFmtId="17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66" fillId="34" borderId="11" applyNumberFormat="0" applyFont="0" applyAlignment="0" applyProtection="0"/>
    <xf numFmtId="0" fontId="79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5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56" fillId="0" borderId="0">
      <alignment/>
      <protection/>
    </xf>
    <xf numFmtId="0" fontId="46" fillId="0" borderId="0">
      <alignment/>
      <protection/>
    </xf>
    <xf numFmtId="49" fontId="57" fillId="0" borderId="0" applyFill="0" applyBorder="0" applyAlignment="0">
      <protection/>
    </xf>
    <xf numFmtId="0" fontId="0" fillId="0" borderId="0" applyFill="0" applyBorder="0" applyAlignment="0">
      <protection/>
    </xf>
    <xf numFmtId="0" fontId="80" fillId="0" borderId="0" applyNumberFormat="0" applyFill="0" applyBorder="0" applyAlignment="0" applyProtection="0"/>
    <xf numFmtId="0" fontId="81" fillId="0" borderId="14" applyNumberFormat="0" applyFill="0" applyAlignment="0" applyProtection="0"/>
    <xf numFmtId="0" fontId="82" fillId="0" borderId="0" applyNumberFormat="0" applyFill="0" applyBorder="0" applyAlignment="0" applyProtection="0"/>
    <xf numFmtId="40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0" fillId="0" borderId="0">
      <alignment/>
      <protection/>
    </xf>
    <xf numFmtId="0" fontId="47" fillId="0" borderId="0">
      <alignment/>
      <protection/>
    </xf>
    <xf numFmtId="166" fontId="61" fillId="0" borderId="0" applyFont="0" applyFill="0" applyBorder="0" applyAlignment="0" applyProtection="0"/>
    <xf numFmtId="179" fontId="61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62" fillId="0" borderId="0">
      <alignment/>
      <protection/>
    </xf>
    <xf numFmtId="0" fontId="63" fillId="0" borderId="0">
      <alignment/>
      <protection/>
    </xf>
    <xf numFmtId="182" fontId="61" fillId="0" borderId="0" applyFont="0" applyFill="0" applyBorder="0" applyAlignment="0" applyProtection="0"/>
    <xf numFmtId="6" fontId="64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2" fillId="0" borderId="0">
      <alignment vertical="center"/>
      <protection/>
    </xf>
  </cellStyleXfs>
  <cellXfs count="8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shrinkToFit="1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9" fontId="23" fillId="0" borderId="8" xfId="131" applyFont="1" applyFill="1" applyBorder="1" applyAlignment="1">
      <alignment horizontal="center" vertical="center"/>
    </xf>
    <xf numFmtId="9" fontId="19" fillId="0" borderId="8" xfId="13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9" fillId="0" borderId="24" xfId="0" applyFont="1" applyFill="1" applyBorder="1" applyAlignment="1">
      <alignment horizontal="left"/>
    </xf>
    <xf numFmtId="14" fontId="23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8" fillId="35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9" xfId="0" applyFont="1" applyFill="1" applyBorder="1" applyAlignment="1">
      <alignment/>
    </xf>
    <xf numFmtId="9" fontId="18" fillId="0" borderId="8" xfId="13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8" xfId="13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9" fillId="0" borderId="0" xfId="118" applyFont="1" applyFill="1" applyBorder="1" applyAlignment="1">
      <alignment horizontal="center"/>
      <protection/>
    </xf>
    <xf numFmtId="0" fontId="19" fillId="0" borderId="0" xfId="118" applyFont="1" applyFill="1" applyBorder="1">
      <alignment/>
      <protection/>
    </xf>
    <xf numFmtId="0" fontId="19" fillId="0" borderId="0" xfId="118" applyFont="1" applyBorder="1" applyAlignment="1">
      <alignment horizontal="center"/>
      <protection/>
    </xf>
    <xf numFmtId="0" fontId="2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5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heck Cell" xfId="68"/>
    <cellStyle name="Comma" xfId="69"/>
    <cellStyle name="Comma [0]" xfId="70"/>
    <cellStyle name="Comma 2" xfId="71"/>
    <cellStyle name="comma zerodec" xfId="72"/>
    <cellStyle name="Comma0" xfId="73"/>
    <cellStyle name="Currency" xfId="74"/>
    <cellStyle name="Currency [0]" xfId="75"/>
    <cellStyle name="Currency0" xfId="76"/>
    <cellStyle name="Currency0 2" xfId="77"/>
    <cellStyle name="Currency1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3" xfId="121"/>
    <cellStyle name="Normal 4" xfId="122"/>
    <cellStyle name="Normal 5" xfId="123"/>
    <cellStyle name="Normal 6" xfId="124"/>
    <cellStyle name="Normal 7" xfId="125"/>
    <cellStyle name="Normal 8" xfId="126"/>
    <cellStyle name="Normal 9" xfId="127"/>
    <cellStyle name="Normal1" xfId="128"/>
    <cellStyle name="Note" xfId="129"/>
    <cellStyle name="Output" xfId="130"/>
    <cellStyle name="Percent" xfId="131"/>
    <cellStyle name="Percent [2]" xfId="132"/>
    <cellStyle name="Percent 2" xfId="133"/>
    <cellStyle name="Percent 3" xfId="134"/>
    <cellStyle name="PERCENTAGE" xfId="135"/>
    <cellStyle name="PrePop Currency (0)" xfId="136"/>
    <cellStyle name="songuyen" xfId="137"/>
    <cellStyle name="subhead" xfId="138"/>
    <cellStyle name="Text Indent A" xfId="139"/>
    <cellStyle name="Text Indent B" xfId="140"/>
    <cellStyle name="Title" xfId="141"/>
    <cellStyle name="Total" xfId="142"/>
    <cellStyle name="Warning Text" xfId="143"/>
    <cellStyle name="똿뗦먛귟 [0.00]_PRODUCT DETAIL Q1" xfId="144"/>
    <cellStyle name="똿뗦먛귟_PRODUCT DETAIL Q1" xfId="145"/>
    <cellStyle name="믅됞 [0.00]_PRODUCT DETAIL Q1" xfId="146"/>
    <cellStyle name="믅됞_PRODUCT DETAIL Q1" xfId="147"/>
    <cellStyle name="백분율_95" xfId="148"/>
    <cellStyle name="뷭?_BOOKSHIP" xfId="149"/>
    <cellStyle name="一般_00Q3902REV.1" xfId="150"/>
    <cellStyle name="千分位[0]_00Q3902REV.1" xfId="151"/>
    <cellStyle name="千分位_00Q3902REV.1" xfId="152"/>
    <cellStyle name="콤마 [0]_1202" xfId="153"/>
    <cellStyle name="콤마_1202" xfId="154"/>
    <cellStyle name="통화 [0]_1202" xfId="155"/>
    <cellStyle name="통화_1202" xfId="156"/>
    <cellStyle name="표준_(정보부문)월별인원계획" xfId="157"/>
    <cellStyle name="標準_機器ﾘｽト (2)" xfId="158"/>
    <cellStyle name="貨幣 [0]_00Q3902REV.1" xfId="159"/>
    <cellStyle name="貨幣[0]_BRE" xfId="160"/>
    <cellStyle name="貨幣_00Q3902REV.1" xfId="161"/>
    <cellStyle name=" [0.00]_ Att. 1- Cover" xfId="162"/>
    <cellStyle name="_ Att. 1- Cover" xfId="163"/>
    <cellStyle name="?_ Att. 1- Cover" xfId="164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OI%202015\PH&#194;N%20T&#205;CH%20THI&#7870;T%20K&#7870;%20H&#431;&#7898;NG%20&#272;&#7888;I%20T&#431;&#7906;NG%20-%20K8MCS(HK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K8MCS</v>
          </cell>
        </row>
        <row r="2">
          <cell r="G2" t="str">
            <v>PHÂN TÍCH THIẾT KẾ HƯỚNG ĐỐI TƯỢNG</v>
          </cell>
          <cell r="R2">
            <v>2</v>
          </cell>
        </row>
        <row r="3">
          <cell r="G3" t="str">
            <v>CS753</v>
          </cell>
          <cell r="R3">
            <v>1</v>
          </cell>
        </row>
        <row r="4">
          <cell r="A4" t="str">
            <v>Thời gian :  ngày 10.09.2014                                        </v>
          </cell>
          <cell r="R4">
            <v>1</v>
          </cell>
        </row>
        <row r="6">
          <cell r="H6">
            <v>0</v>
          </cell>
          <cell r="I6">
            <v>0</v>
          </cell>
          <cell r="J6">
            <v>0.1</v>
          </cell>
          <cell r="K6">
            <v>0</v>
          </cell>
          <cell r="L6">
            <v>0</v>
          </cell>
          <cell r="M6">
            <v>0.2</v>
          </cell>
          <cell r="N6">
            <v>0</v>
          </cell>
          <cell r="O6">
            <v>0</v>
          </cell>
          <cell r="P6">
            <v>0.7</v>
          </cell>
        </row>
        <row r="7">
          <cell r="A7">
            <v>1</v>
          </cell>
          <cell r="B7">
            <v>1931111001</v>
          </cell>
          <cell r="C7" t="str">
            <v>Nguyễn</v>
          </cell>
          <cell r="D7" t="str">
            <v>Chức</v>
          </cell>
          <cell r="E7" t="str">
            <v>Nam</v>
          </cell>
          <cell r="F7" t="str">
            <v>06/03/1976</v>
          </cell>
          <cell r="G7" t="str">
            <v>K8MCS</v>
          </cell>
          <cell r="J7">
            <v>7.5</v>
          </cell>
          <cell r="M7">
            <v>7</v>
          </cell>
          <cell r="P7">
            <v>7</v>
          </cell>
          <cell r="Q7">
            <v>7.1</v>
          </cell>
          <cell r="R7" t="str">
            <v>Bảy Phẩy Một</v>
          </cell>
        </row>
        <row r="8">
          <cell r="A8">
            <v>2</v>
          </cell>
          <cell r="B8">
            <v>1931111002</v>
          </cell>
          <cell r="C8" t="str">
            <v>Lê Trung</v>
          </cell>
          <cell r="D8" t="str">
            <v>Dũng</v>
          </cell>
          <cell r="E8" t="str">
            <v>Nam</v>
          </cell>
          <cell r="F8" t="str">
            <v>02/01/1976</v>
          </cell>
          <cell r="G8" t="str">
            <v>K8MCS</v>
          </cell>
          <cell r="J8">
            <v>7.5</v>
          </cell>
          <cell r="M8">
            <v>7</v>
          </cell>
          <cell r="P8">
            <v>7.5</v>
          </cell>
          <cell r="Q8">
            <v>7.4</v>
          </cell>
          <cell r="R8" t="str">
            <v>Bảy Phẩy Bốn</v>
          </cell>
        </row>
        <row r="9">
          <cell r="A9">
            <v>3</v>
          </cell>
          <cell r="B9">
            <v>1931111005</v>
          </cell>
          <cell r="C9" t="str">
            <v>Hoàng Xuân</v>
          </cell>
          <cell r="D9" t="str">
            <v>Khánh</v>
          </cell>
          <cell r="E9" t="str">
            <v>Nam</v>
          </cell>
          <cell r="F9" t="str">
            <v>15/09/1988</v>
          </cell>
          <cell r="G9" t="str">
            <v>K8MCS</v>
          </cell>
          <cell r="J9">
            <v>7.5</v>
          </cell>
          <cell r="M9">
            <v>7</v>
          </cell>
          <cell r="P9">
            <v>7</v>
          </cell>
          <cell r="Q9">
            <v>7.1</v>
          </cell>
          <cell r="R9" t="str">
            <v>Bảy Phẩy Một</v>
          </cell>
        </row>
        <row r="10">
          <cell r="A10">
            <v>4</v>
          </cell>
          <cell r="B10">
            <v>1931111006</v>
          </cell>
          <cell r="C10" t="str">
            <v>Nguyễn Đình Ngọc</v>
          </cell>
          <cell r="D10" t="str">
            <v>Khoa</v>
          </cell>
          <cell r="E10" t="str">
            <v>Nam</v>
          </cell>
          <cell r="F10" t="str">
            <v>01/10/1982</v>
          </cell>
          <cell r="G10" t="str">
            <v>K8MCS</v>
          </cell>
          <cell r="J10">
            <v>7.5</v>
          </cell>
          <cell r="M10">
            <v>7.5</v>
          </cell>
          <cell r="P10">
            <v>8</v>
          </cell>
          <cell r="Q10">
            <v>7.9</v>
          </cell>
          <cell r="R10" t="str">
            <v>Bảy Phẩy Chín</v>
          </cell>
        </row>
        <row r="11">
          <cell r="A11">
            <v>5</v>
          </cell>
          <cell r="B11">
            <v>1931111007</v>
          </cell>
          <cell r="C11" t="str">
            <v>Nguyễn Văn</v>
          </cell>
          <cell r="D11" t="str">
            <v>Long</v>
          </cell>
          <cell r="E11" t="str">
            <v>Nam</v>
          </cell>
          <cell r="F11" t="str">
            <v>19/01/1990</v>
          </cell>
          <cell r="G11" t="str">
            <v>K8MCS</v>
          </cell>
          <cell r="J11">
            <v>8.5</v>
          </cell>
          <cell r="M11">
            <v>9</v>
          </cell>
          <cell r="P11">
            <v>7.5</v>
          </cell>
          <cell r="Q11">
            <v>7.9</v>
          </cell>
          <cell r="R11" t="str">
            <v>Bảy Phẩy Chín</v>
          </cell>
        </row>
        <row r="12">
          <cell r="A12">
            <v>6</v>
          </cell>
          <cell r="B12">
            <v>1931111008</v>
          </cell>
          <cell r="C12" t="str">
            <v>Hoàng Thành</v>
          </cell>
          <cell r="D12" t="str">
            <v>Luân</v>
          </cell>
          <cell r="E12" t="str">
            <v>Nam</v>
          </cell>
          <cell r="F12" t="str">
            <v>07/11/1987</v>
          </cell>
          <cell r="G12" t="str">
            <v>K8MCS</v>
          </cell>
          <cell r="J12">
            <v>7.5</v>
          </cell>
          <cell r="M12">
            <v>7</v>
          </cell>
          <cell r="P12">
            <v>8</v>
          </cell>
          <cell r="Q12">
            <v>7.8</v>
          </cell>
          <cell r="R12" t="str">
            <v>Bảy  Phẩy Tám</v>
          </cell>
        </row>
        <row r="13">
          <cell r="A13">
            <v>7</v>
          </cell>
          <cell r="B13">
            <v>1931111010</v>
          </cell>
          <cell r="C13" t="str">
            <v>Trần Đăng</v>
          </cell>
          <cell r="D13" t="str">
            <v>Minh</v>
          </cell>
          <cell r="E13" t="str">
            <v>Nam</v>
          </cell>
          <cell r="F13" t="str">
            <v>25/04/1986</v>
          </cell>
          <cell r="G13" t="str">
            <v>K8MCS</v>
          </cell>
          <cell r="J13">
            <v>7</v>
          </cell>
          <cell r="M13">
            <v>7</v>
          </cell>
          <cell r="P13">
            <v>7.5</v>
          </cell>
          <cell r="Q13">
            <v>7.4</v>
          </cell>
          <cell r="R13" t="str">
            <v>Bảy Phẩy Bốn</v>
          </cell>
        </row>
        <row r="14">
          <cell r="A14">
            <v>8</v>
          </cell>
          <cell r="B14">
            <v>1931111012</v>
          </cell>
          <cell r="C14" t="str">
            <v>Hồ Lê Viết</v>
          </cell>
          <cell r="D14" t="str">
            <v>Nin</v>
          </cell>
          <cell r="E14" t="str">
            <v>Nam</v>
          </cell>
          <cell r="F14" t="str">
            <v>28/09/1988</v>
          </cell>
          <cell r="G14" t="str">
            <v>K8MCS</v>
          </cell>
          <cell r="J14">
            <v>8</v>
          </cell>
          <cell r="M14">
            <v>8</v>
          </cell>
          <cell r="P14">
            <v>7.5</v>
          </cell>
          <cell r="Q14">
            <v>7.7</v>
          </cell>
          <cell r="R14" t="str">
            <v>Bảy Phẩy Bảy</v>
          </cell>
        </row>
        <row r="15">
          <cell r="A15">
            <v>9</v>
          </cell>
          <cell r="B15">
            <v>1931111013</v>
          </cell>
          <cell r="C15" t="str">
            <v>Trần Diễm</v>
          </cell>
          <cell r="D15" t="str">
            <v>Phúc</v>
          </cell>
          <cell r="E15" t="str">
            <v>Nam</v>
          </cell>
          <cell r="F15" t="str">
            <v>07/10/1984</v>
          </cell>
          <cell r="G15" t="str">
            <v>K8MCS</v>
          </cell>
          <cell r="J15">
            <v>7.5</v>
          </cell>
          <cell r="M15">
            <v>7.5</v>
          </cell>
          <cell r="P15">
            <v>7</v>
          </cell>
          <cell r="Q15">
            <v>7.2</v>
          </cell>
          <cell r="R15" t="str">
            <v>Bảy Phẩy Hai</v>
          </cell>
        </row>
        <row r="16">
          <cell r="A16">
            <v>10</v>
          </cell>
          <cell r="B16">
            <v>1931111014</v>
          </cell>
          <cell r="C16" t="str">
            <v>Lê Mai</v>
          </cell>
          <cell r="D16" t="str">
            <v>Thanh</v>
          </cell>
          <cell r="E16" t="str">
            <v>Nam</v>
          </cell>
          <cell r="F16" t="str">
            <v>21/09/1988</v>
          </cell>
          <cell r="G16" t="str">
            <v>K8MCS</v>
          </cell>
          <cell r="J16">
            <v>7.5</v>
          </cell>
          <cell r="M16">
            <v>7.5</v>
          </cell>
          <cell r="P16">
            <v>7</v>
          </cell>
          <cell r="Q16">
            <v>7.2</v>
          </cell>
          <cell r="R16" t="str">
            <v>Bảy Phẩy Hai</v>
          </cell>
        </row>
        <row r="17">
          <cell r="A17">
            <v>11</v>
          </cell>
          <cell r="B17">
            <v>1931111015</v>
          </cell>
          <cell r="C17" t="str">
            <v>Mai Xuân</v>
          </cell>
          <cell r="D17" t="str">
            <v>Thanh</v>
          </cell>
          <cell r="E17" t="str">
            <v>Nam</v>
          </cell>
          <cell r="F17" t="str">
            <v>26/03/1980</v>
          </cell>
          <cell r="G17" t="str">
            <v>K8MCS</v>
          </cell>
          <cell r="J17">
            <v>8</v>
          </cell>
          <cell r="M17">
            <v>7</v>
          </cell>
          <cell r="P17">
            <v>7</v>
          </cell>
          <cell r="Q17">
            <v>7.1</v>
          </cell>
          <cell r="R17" t="str">
            <v>Bảy Phẩy Một</v>
          </cell>
        </row>
        <row r="18">
          <cell r="A18">
            <v>12</v>
          </cell>
          <cell r="B18">
            <v>1931111016</v>
          </cell>
          <cell r="C18" t="str">
            <v>Nguyễn Trung</v>
          </cell>
          <cell r="D18" t="str">
            <v>Trực</v>
          </cell>
          <cell r="E18" t="str">
            <v>Nam</v>
          </cell>
          <cell r="F18" t="str">
            <v>05/10/1980</v>
          </cell>
          <cell r="G18" t="str">
            <v>K8MCS</v>
          </cell>
          <cell r="J18">
            <v>8</v>
          </cell>
          <cell r="M18">
            <v>7.5</v>
          </cell>
          <cell r="P18">
            <v>7</v>
          </cell>
          <cell r="Q18">
            <v>7.2</v>
          </cell>
          <cell r="R18" t="str">
            <v>Bảy Phẩy Hai</v>
          </cell>
        </row>
        <row r="19">
          <cell r="A19">
            <v>13</v>
          </cell>
          <cell r="B19">
            <v>1931111017</v>
          </cell>
          <cell r="C19" t="str">
            <v>Lê Quốc</v>
          </cell>
          <cell r="D19" t="str">
            <v>Tuấn</v>
          </cell>
          <cell r="E19" t="str">
            <v>Nam</v>
          </cell>
          <cell r="F19" t="str">
            <v>09/08/1986</v>
          </cell>
          <cell r="G19" t="str">
            <v>K8MCS</v>
          </cell>
          <cell r="J19">
            <v>8</v>
          </cell>
          <cell r="M19">
            <v>7.5</v>
          </cell>
          <cell r="P19">
            <v>8</v>
          </cell>
          <cell r="Q19">
            <v>7.9</v>
          </cell>
          <cell r="R19" t="str">
            <v>Bảy Phẩy Chín</v>
          </cell>
        </row>
        <row r="20">
          <cell r="A20">
            <v>14</v>
          </cell>
          <cell r="B20">
            <v>1931111018</v>
          </cell>
          <cell r="C20" t="str">
            <v>Nguyễn Anh</v>
          </cell>
          <cell r="D20" t="str">
            <v>Tuấn</v>
          </cell>
          <cell r="E20" t="str">
            <v>Nam</v>
          </cell>
          <cell r="F20" t="str">
            <v>18/07/1989</v>
          </cell>
          <cell r="G20" t="str">
            <v>K8MCS</v>
          </cell>
          <cell r="J20">
            <v>8</v>
          </cell>
          <cell r="M20">
            <v>7.5</v>
          </cell>
          <cell r="P20">
            <v>7</v>
          </cell>
          <cell r="Q20">
            <v>7.2</v>
          </cell>
          <cell r="R20" t="str">
            <v>Bảy Phẩy Hai</v>
          </cell>
        </row>
        <row r="21">
          <cell r="A21">
            <v>15</v>
          </cell>
          <cell r="B21">
            <v>1930111019</v>
          </cell>
          <cell r="C21" t="str">
            <v>Lê Vũ Kim</v>
          </cell>
          <cell r="D21" t="str">
            <v>Vương</v>
          </cell>
          <cell r="E21" t="str">
            <v>Nữ</v>
          </cell>
          <cell r="F21" t="str">
            <v>16/10/1988</v>
          </cell>
          <cell r="G21" t="str">
            <v>K8MCS</v>
          </cell>
          <cell r="J21">
            <v>8</v>
          </cell>
          <cell r="M21">
            <v>8.5</v>
          </cell>
          <cell r="P21">
            <v>7.5</v>
          </cell>
          <cell r="Q21">
            <v>7.8</v>
          </cell>
          <cell r="R21" t="str">
            <v>Bảy  Phẩy Tám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SheetLayoutView="120" zoomScalePageLayoutView="0" workbookViewId="0" topLeftCell="A1">
      <pane xSplit="7" ySplit="8" topLeftCell="H1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43" sqref="F4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73" customWidth="1"/>
    <col min="4" max="4" width="14.140625" style="15" customWidth="1"/>
    <col min="5" max="5" width="6.7109375" style="74" customWidth="1"/>
    <col min="6" max="6" width="10.57421875" style="75" bestFit="1" customWidth="1"/>
    <col min="7" max="7" width="7.421875" style="14" bestFit="1" customWidth="1"/>
    <col min="8" max="10" width="4.140625" style="14" customWidth="1"/>
    <col min="11" max="12" width="4.140625" style="14" hidden="1" customWidth="1"/>
    <col min="13" max="13" width="4.140625" style="14" customWidth="1"/>
    <col min="14" max="14" width="4.140625" style="14" hidden="1" customWidth="1"/>
    <col min="15" max="15" width="4.140625" style="73" hidden="1" customWidth="1"/>
    <col min="16" max="16" width="4.140625" style="73" customWidth="1"/>
    <col min="17" max="17" width="3.8515625" style="73" customWidth="1"/>
    <col min="18" max="18" width="11.8515625" style="83" customWidth="1"/>
    <col min="19" max="19" width="6.7109375" style="9" customWidth="1"/>
    <col min="20" max="16384" width="9.140625" style="53" customWidth="1"/>
  </cols>
  <sheetData>
    <row r="1" spans="2:19" s="1" customFormat="1" ht="14.25" customHeight="1">
      <c r="B1" s="2" t="s">
        <v>0</v>
      </c>
      <c r="C1" s="2"/>
      <c r="D1" s="2"/>
      <c r="E1" s="3" t="str">
        <f>'[1]DSSV'!D1</f>
        <v>DANH SÁCH HỌC VIÊN DỰ THI KẾT THÚC HỌC PHẦN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s="1" customFormat="1" ht="14.25" customHeight="1">
      <c r="B2" s="4" t="s">
        <v>1</v>
      </c>
      <c r="C2" s="4"/>
      <c r="D2" s="4"/>
      <c r="E2" s="3" t="str">
        <f>"KHÓA: "&amp;UPPER('[1]DSSV'!R1)</f>
        <v>KHÓA: K8MCS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tr">
        <f>"Số TC  : "&amp;'[1]DSSV'!R2</f>
        <v>Số TC  : 2</v>
      </c>
      <c r="S2" s="5"/>
    </row>
    <row r="3" spans="2:19" s="6" customFormat="1" ht="14.25">
      <c r="B3" s="7" t="str">
        <f>"MÔN: "&amp;UPPER('[1]DSSV'!G2)&amp;" * "&amp;"MÃ MÔN: "&amp;'[1]DSSV'!G3</f>
        <v>MÔN: PHÂN TÍCH THIẾT KẾ HƯỚNG ĐỐI TƯỢNG * MÃ MÔN: CS753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 t="str">
        <f>"Học kỳ : "&amp;'[1]DSSV'!R3</f>
        <v>Học kỳ : 1</v>
      </c>
      <c r="S3" s="9"/>
    </row>
    <row r="4" spans="2:19" s="6" customFormat="1" ht="15">
      <c r="B4" s="10" t="str">
        <f>'[1]DSSV'!A4</f>
        <v>Thời gian :  ngày 10.09.2014                                        </v>
      </c>
      <c r="C4" s="8"/>
      <c r="D4" s="11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R4" s="8" t="str">
        <f>"Lần thi : "&amp;'[1]DSSV'!R4</f>
        <v>Lần thi : 1</v>
      </c>
      <c r="S4" s="9"/>
    </row>
    <row r="5" spans="2:19" s="14" customFormat="1" ht="12" customHeight="1" hidden="1">
      <c r="B5" s="14">
        <v>1</v>
      </c>
      <c r="C5" s="14">
        <v>2</v>
      </c>
      <c r="D5" s="15">
        <v>3</v>
      </c>
      <c r="E5" s="16">
        <v>4</v>
      </c>
      <c r="F5" s="17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8">
        <v>18</v>
      </c>
      <c r="S5" s="19">
        <v>19</v>
      </c>
    </row>
    <row r="6" spans="2:19" s="6" customFormat="1" ht="15" customHeight="1">
      <c r="B6" s="20" t="s">
        <v>2</v>
      </c>
      <c r="C6" s="21" t="s">
        <v>3</v>
      </c>
      <c r="D6" s="22" t="s">
        <v>4</v>
      </c>
      <c r="E6" s="23"/>
      <c r="F6" s="21" t="s">
        <v>5</v>
      </c>
      <c r="G6" s="21" t="s">
        <v>6</v>
      </c>
      <c r="H6" s="24" t="s">
        <v>7</v>
      </c>
      <c r="I6" s="25"/>
      <c r="J6" s="25"/>
      <c r="K6" s="25"/>
      <c r="L6" s="25"/>
      <c r="M6" s="25"/>
      <c r="N6" s="25"/>
      <c r="O6" s="25"/>
      <c r="P6" s="26"/>
      <c r="Q6" s="27" t="s">
        <v>8</v>
      </c>
      <c r="R6" s="28"/>
      <c r="S6" s="29" t="s">
        <v>9</v>
      </c>
    </row>
    <row r="7" spans="1:19" s="38" customFormat="1" ht="15" customHeight="1">
      <c r="A7" s="30" t="s">
        <v>2</v>
      </c>
      <c r="B7" s="31"/>
      <c r="C7" s="32"/>
      <c r="D7" s="33"/>
      <c r="E7" s="30"/>
      <c r="F7" s="32"/>
      <c r="G7" s="32"/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  <c r="N7" s="34" t="s">
        <v>16</v>
      </c>
      <c r="O7" s="34" t="s">
        <v>17</v>
      </c>
      <c r="P7" s="34" t="s">
        <v>18</v>
      </c>
      <c r="Q7" s="35"/>
      <c r="R7" s="36"/>
      <c r="S7" s="37"/>
    </row>
    <row r="8" spans="1:19" s="38" customFormat="1" ht="15" customHeight="1">
      <c r="A8" s="30"/>
      <c r="B8" s="39"/>
      <c r="C8" s="40"/>
      <c r="D8" s="41"/>
      <c r="E8" s="42"/>
      <c r="F8" s="40"/>
      <c r="G8" s="40"/>
      <c r="H8" s="43">
        <f>'[1]DSSV'!H6</f>
        <v>0</v>
      </c>
      <c r="I8" s="43">
        <f>'[1]DSSV'!I6</f>
        <v>0</v>
      </c>
      <c r="J8" s="43">
        <f>'[1]DSSV'!J6</f>
        <v>0.1</v>
      </c>
      <c r="K8" s="43">
        <f>'[1]DSSV'!K6</f>
        <v>0</v>
      </c>
      <c r="L8" s="43">
        <f>'[1]DSSV'!L6</f>
        <v>0</v>
      </c>
      <c r="M8" s="43">
        <f>'[1]DSSV'!M6</f>
        <v>0.2</v>
      </c>
      <c r="N8" s="43">
        <f>'[1]DSSV'!N6</f>
        <v>0</v>
      </c>
      <c r="O8" s="43">
        <f>'[1]DSSV'!O6</f>
        <v>0</v>
      </c>
      <c r="P8" s="43">
        <f>'[1]DSSV'!P6</f>
        <v>0.7</v>
      </c>
      <c r="Q8" s="44" t="s">
        <v>19</v>
      </c>
      <c r="R8" s="34" t="s">
        <v>20</v>
      </c>
      <c r="S8" s="45"/>
    </row>
    <row r="9" spans="1:19" ht="19.5" customHeight="1">
      <c r="A9" s="46">
        <v>1</v>
      </c>
      <c r="B9" s="47">
        <v>1</v>
      </c>
      <c r="C9" s="47">
        <f>IF(ISNA(VLOOKUP($A9,DSLOP,IN_DTK!C$5,0))=FALSE,VLOOKUP($A9,DSLOP,IN_DTK!C$5,0),"")</f>
        <v>1931111001</v>
      </c>
      <c r="D9" s="48" t="str">
        <f>IF(ISNA(VLOOKUP($A9,DSLOP,IN_DTK!D$5,0))=FALSE,VLOOKUP($A9,DSLOP,IN_DTK!D$5,0),"")</f>
        <v>Nguyễn</v>
      </c>
      <c r="E9" s="49" t="str">
        <f>IF(ISNA(VLOOKUP($A9,DSLOP,IN_DTK!E$5,0))=FALSE,VLOOKUP($A9,DSLOP,IN_DTK!E$5,0),"")</f>
        <v>Chức</v>
      </c>
      <c r="F9" s="50" t="str">
        <f>IF(ISNA(VLOOKUP($A9,DSLOP,IN_DTK!F$5,0))=FALSE,VLOOKUP($A9,DSLOP,IN_DTK!F$5,0),"")</f>
        <v>06/03/1976</v>
      </c>
      <c r="G9" s="51" t="str">
        <f>IF(ISNA(VLOOKUP($A9,DSLOP,IN_DTK!G$5,0))=FALSE,VLOOKUP($A9,DSLOP,IN_DTK!G$5,0),"")</f>
        <v>K8MCS</v>
      </c>
      <c r="H9" s="47">
        <f>IF(ISNA(VLOOKUP($A9,DSLOP,IN_DTK!H$5,0))=FALSE,IF(H$8&lt;&gt;0,VLOOKUP($A9,DSLOP,IN_DTK!H$5,0),""),"")</f>
      </c>
      <c r="I9" s="47">
        <f>IF(ISNA(VLOOKUP($A9,DSLOP,IN_DTK!I$5,0))=FALSE,IF(I$8&lt;&gt;0,VLOOKUP($A9,DSLOP,IN_DTK!I$5,0),""),"")</f>
      </c>
      <c r="J9" s="47">
        <f>IF(ISNA(VLOOKUP($A9,DSLOP,IN_DTK!J$5,0))=FALSE,IF(J$8&lt;&gt;0,VLOOKUP($A9,DSLOP,IN_DTK!J$5,0),""),"")</f>
        <v>7.5</v>
      </c>
      <c r="K9" s="47">
        <f>IF(ISNA(VLOOKUP($A9,DSLOP,IN_DTK!K$5,0))=FALSE,IF(K$8&lt;&gt;0,VLOOKUP($A9,DSLOP,IN_DTK!K$5,0),""),"")</f>
      </c>
      <c r="L9" s="47">
        <f>IF(ISNA(VLOOKUP($A9,DSLOP,IN_DTK!L$5,0))=FALSE,IF(L$8&lt;&gt;0,VLOOKUP($A9,DSLOP,IN_DTK!L$5,0),""),"")</f>
      </c>
      <c r="M9" s="47">
        <f>IF(ISNA(VLOOKUP($A9,DSLOP,IN_DTK!M$5,0))=FALSE,IF(M$8&lt;&gt;0,VLOOKUP($A9,DSLOP,IN_DTK!M$5,0),""),"")</f>
        <v>7</v>
      </c>
      <c r="N9" s="47">
        <f>IF(ISNA(VLOOKUP($A9,DSLOP,IN_DTK!N$5,0))=FALSE,IF(N$8&lt;&gt;0,VLOOKUP($A9,DSLOP,IN_DTK!N$5,0),""),"")</f>
      </c>
      <c r="O9" s="47">
        <f>IF(ISNA(VLOOKUP($A9,DSLOP,IN_DTK!O$5,0))=FALSE,IF(O$8&lt;&gt;0,VLOOKUP($A9,DSLOP,IN_DTK!O$5,0),""),"")</f>
      </c>
      <c r="P9" s="47">
        <f>IF(ISNA(VLOOKUP($A9,DSLOP,IN_DTK!P$5,0))=FALSE,IF(P$8&lt;&gt;0,VLOOKUP($A9,DSLOP,IN_DTK!P$5,0),""),"")</f>
        <v>7</v>
      </c>
      <c r="Q9" s="47">
        <f>IF(ISNA(VLOOKUP($A9,DSLOP,IN_DTK!Q$5,0))=FALSE,IF(Q$8&lt;&gt;0,VLOOKUP($A9,DSLOP,IN_DTK!Q$5,0),""),"")</f>
        <v>7.1</v>
      </c>
      <c r="R9" s="52" t="str">
        <f>IF(ISNA(VLOOKUP($A9,DSLOP,IN_DTK!R$5,0))=FALSE,IF(R$8&lt;&gt;0,VLOOKUP($A9,DSLOP,IN_DTK!R$5,0),""),"")</f>
        <v>Bảy Phẩy Một</v>
      </c>
      <c r="S9" s="47">
        <f>IF(ISNA(VLOOKUP($A9,DSLOP,IN_DTK!S$5,0))=FALSE,IF(A$9&lt;&gt;0,VLOOKUP($A9,DSLOP,IN_DTK!S$5,0),""),"")</f>
        <v>0</v>
      </c>
    </row>
    <row r="10" spans="1:19" ht="19.5" customHeight="1">
      <c r="A10" s="46">
        <v>2</v>
      </c>
      <c r="B10" s="47">
        <v>2</v>
      </c>
      <c r="C10" s="47">
        <f>IF(ISNA(VLOOKUP($A10,DSLOP,IN_DTK!C$5,0))=FALSE,VLOOKUP($A10,DSLOP,IN_DTK!C$5,0),"")</f>
        <v>1931111002</v>
      </c>
      <c r="D10" s="48" t="str">
        <f>IF(ISNA(VLOOKUP($A10,DSLOP,IN_DTK!D$5,0))=FALSE,VLOOKUP($A10,DSLOP,IN_DTK!D$5,0),"")</f>
        <v>Lê Trung</v>
      </c>
      <c r="E10" s="49" t="str">
        <f>IF(ISNA(VLOOKUP($A10,DSLOP,IN_DTK!E$5,0))=FALSE,VLOOKUP($A10,DSLOP,IN_DTK!E$5,0),"")</f>
        <v>Dũng</v>
      </c>
      <c r="F10" s="50" t="str">
        <f>IF(ISNA(VLOOKUP($A10,DSLOP,IN_DTK!F$5,0))=FALSE,VLOOKUP($A10,DSLOP,IN_DTK!F$5,0),"")</f>
        <v>02/01/1976</v>
      </c>
      <c r="G10" s="51" t="str">
        <f>IF(ISNA(VLOOKUP($A10,DSLOP,IN_DTK!G$5,0))=FALSE,VLOOKUP($A10,DSLOP,IN_DTK!G$5,0),"")</f>
        <v>K8MCS</v>
      </c>
      <c r="H10" s="47">
        <f>IF(ISNA(VLOOKUP($A10,DSLOP,IN_DTK!H$5,0))=FALSE,IF(H$8&lt;&gt;0,VLOOKUP($A10,DSLOP,IN_DTK!H$5,0),""),"")</f>
      </c>
      <c r="I10" s="47">
        <f>IF(ISNA(VLOOKUP($A10,DSLOP,IN_DTK!I$5,0))=FALSE,IF(I$8&lt;&gt;0,VLOOKUP($A10,DSLOP,IN_DTK!I$5,0),""),"")</f>
      </c>
      <c r="J10" s="47">
        <f>IF(ISNA(VLOOKUP($A10,DSLOP,IN_DTK!J$5,0))=FALSE,IF(J$8&lt;&gt;0,VLOOKUP($A10,DSLOP,IN_DTK!J$5,0),""),"")</f>
        <v>7.5</v>
      </c>
      <c r="K10" s="47">
        <f>IF(ISNA(VLOOKUP($A10,DSLOP,IN_DTK!K$5,0))=FALSE,IF(K$8&lt;&gt;0,VLOOKUP($A10,DSLOP,IN_DTK!K$5,0),""),"")</f>
      </c>
      <c r="L10" s="47">
        <f>IF(ISNA(VLOOKUP($A10,DSLOP,IN_DTK!L$5,0))=FALSE,IF(L$8&lt;&gt;0,VLOOKUP($A10,DSLOP,IN_DTK!L$5,0),""),"")</f>
      </c>
      <c r="M10" s="47">
        <f>IF(ISNA(VLOOKUP($A10,DSLOP,IN_DTK!M$5,0))=FALSE,IF(M$8&lt;&gt;0,VLOOKUP($A10,DSLOP,IN_DTK!M$5,0),""),"")</f>
        <v>7</v>
      </c>
      <c r="N10" s="47">
        <f>IF(ISNA(VLOOKUP($A10,DSLOP,IN_DTK!N$5,0))=FALSE,IF(N$8&lt;&gt;0,VLOOKUP($A10,DSLOP,IN_DTK!N$5,0),""),"")</f>
      </c>
      <c r="O10" s="47">
        <f>IF(ISNA(VLOOKUP($A10,DSLOP,IN_DTK!O$5,0))=FALSE,IF(O$8&lt;&gt;0,VLOOKUP($A10,DSLOP,IN_DTK!O$5,0),""),"")</f>
      </c>
      <c r="P10" s="47">
        <f>IF(ISNA(VLOOKUP($A10,DSLOP,IN_DTK!P$5,0))=FALSE,IF(P$8&lt;&gt;0,VLOOKUP($A10,DSLOP,IN_DTK!P$5,0),""),"")</f>
        <v>7.5</v>
      </c>
      <c r="Q10" s="47">
        <f>IF(ISNA(VLOOKUP($A10,DSLOP,IN_DTK!Q$5,0))=FALSE,IF(Q$8&lt;&gt;0,VLOOKUP($A10,DSLOP,IN_DTK!Q$5,0),""),"")</f>
        <v>7.4</v>
      </c>
      <c r="R10" s="52" t="str">
        <f>IF(ISNA(VLOOKUP($A10,DSLOP,IN_DTK!R$5,0))=FALSE,IF(R$8&lt;&gt;0,VLOOKUP($A10,DSLOP,IN_DTK!R$5,0),""),"")</f>
        <v>Bảy Phẩy Bốn</v>
      </c>
      <c r="S10" s="47">
        <f>IF(ISNA(VLOOKUP($A10,DSLOP,IN_DTK!S$5,0))=FALSE,IF(A$9&lt;&gt;0,VLOOKUP($A10,DSLOP,IN_DTK!S$5,0),""),"")</f>
        <v>0</v>
      </c>
    </row>
    <row r="11" spans="1:19" ht="19.5" customHeight="1">
      <c r="A11" s="46">
        <v>3</v>
      </c>
      <c r="B11" s="47">
        <v>3</v>
      </c>
      <c r="C11" s="47">
        <f>IF(ISNA(VLOOKUP($A11,DSLOP,IN_DTK!C$5,0))=FALSE,VLOOKUP($A11,DSLOP,IN_DTK!C$5,0),"")</f>
        <v>1931111005</v>
      </c>
      <c r="D11" s="48" t="str">
        <f>IF(ISNA(VLOOKUP($A11,DSLOP,IN_DTK!D$5,0))=FALSE,VLOOKUP($A11,DSLOP,IN_DTK!D$5,0),"")</f>
        <v>Hoàng Xuân</v>
      </c>
      <c r="E11" s="49" t="str">
        <f>IF(ISNA(VLOOKUP($A11,DSLOP,IN_DTK!E$5,0))=FALSE,VLOOKUP($A11,DSLOP,IN_DTK!E$5,0),"")</f>
        <v>Khánh</v>
      </c>
      <c r="F11" s="50" t="str">
        <f>IF(ISNA(VLOOKUP($A11,DSLOP,IN_DTK!F$5,0))=FALSE,VLOOKUP($A11,DSLOP,IN_DTK!F$5,0),"")</f>
        <v>15/09/1988</v>
      </c>
      <c r="G11" s="51" t="str">
        <f>IF(ISNA(VLOOKUP($A11,DSLOP,IN_DTK!G$5,0))=FALSE,VLOOKUP($A11,DSLOP,IN_DTK!G$5,0),"")</f>
        <v>K8MCS</v>
      </c>
      <c r="H11" s="47">
        <f>IF(ISNA(VLOOKUP($A11,DSLOP,IN_DTK!H$5,0))=FALSE,IF(H$8&lt;&gt;0,VLOOKUP($A11,DSLOP,IN_DTK!H$5,0),""),"")</f>
      </c>
      <c r="I11" s="47">
        <f>IF(ISNA(VLOOKUP($A11,DSLOP,IN_DTK!I$5,0))=FALSE,IF(I$8&lt;&gt;0,VLOOKUP($A11,DSLOP,IN_DTK!I$5,0),""),"")</f>
      </c>
      <c r="J11" s="47">
        <f>IF(ISNA(VLOOKUP($A11,DSLOP,IN_DTK!J$5,0))=FALSE,IF(J$8&lt;&gt;0,VLOOKUP($A11,DSLOP,IN_DTK!J$5,0),""),"")</f>
        <v>7.5</v>
      </c>
      <c r="K11" s="47">
        <f>IF(ISNA(VLOOKUP($A11,DSLOP,IN_DTK!K$5,0))=FALSE,IF(K$8&lt;&gt;0,VLOOKUP($A11,DSLOP,IN_DTK!K$5,0),""),"")</f>
      </c>
      <c r="L11" s="47">
        <f>IF(ISNA(VLOOKUP($A11,DSLOP,IN_DTK!L$5,0))=FALSE,IF(L$8&lt;&gt;0,VLOOKUP($A11,DSLOP,IN_DTK!L$5,0),""),"")</f>
      </c>
      <c r="M11" s="47">
        <f>IF(ISNA(VLOOKUP($A11,DSLOP,IN_DTK!M$5,0))=FALSE,IF(M$8&lt;&gt;0,VLOOKUP($A11,DSLOP,IN_DTK!M$5,0),""),"")</f>
        <v>7</v>
      </c>
      <c r="N11" s="47">
        <f>IF(ISNA(VLOOKUP($A11,DSLOP,IN_DTK!N$5,0))=FALSE,IF(N$8&lt;&gt;0,VLOOKUP($A11,DSLOP,IN_DTK!N$5,0),""),"")</f>
      </c>
      <c r="O11" s="47">
        <f>IF(ISNA(VLOOKUP($A11,DSLOP,IN_DTK!O$5,0))=FALSE,IF(O$8&lt;&gt;0,VLOOKUP($A11,DSLOP,IN_DTK!O$5,0),""),"")</f>
      </c>
      <c r="P11" s="47">
        <f>IF(ISNA(VLOOKUP($A11,DSLOP,IN_DTK!P$5,0))=FALSE,IF(P$8&lt;&gt;0,VLOOKUP($A11,DSLOP,IN_DTK!P$5,0),""),"")</f>
        <v>7</v>
      </c>
      <c r="Q11" s="47">
        <f>IF(ISNA(VLOOKUP($A11,DSLOP,IN_DTK!Q$5,0))=FALSE,IF(Q$8&lt;&gt;0,VLOOKUP($A11,DSLOP,IN_DTK!Q$5,0),""),"")</f>
        <v>7.1</v>
      </c>
      <c r="R11" s="52" t="str">
        <f>IF(ISNA(VLOOKUP($A11,DSLOP,IN_DTK!R$5,0))=FALSE,IF(R$8&lt;&gt;0,VLOOKUP($A11,DSLOP,IN_DTK!R$5,0),""),"")</f>
        <v>Bảy Phẩy Một</v>
      </c>
      <c r="S11" s="47">
        <f>IF(ISNA(VLOOKUP($A11,DSLOP,IN_DTK!S$5,0))=FALSE,IF(A$9&lt;&gt;0,VLOOKUP($A11,DSLOP,IN_DTK!S$5,0),""),"")</f>
        <v>0</v>
      </c>
    </row>
    <row r="12" spans="1:19" ht="19.5" customHeight="1">
      <c r="A12" s="46">
        <v>4</v>
      </c>
      <c r="B12" s="47">
        <v>4</v>
      </c>
      <c r="C12" s="47">
        <f>IF(ISNA(VLOOKUP($A12,DSLOP,IN_DTK!C$5,0))=FALSE,VLOOKUP($A12,DSLOP,IN_DTK!C$5,0),"")</f>
        <v>1931111006</v>
      </c>
      <c r="D12" s="48" t="str">
        <f>IF(ISNA(VLOOKUP($A12,DSLOP,IN_DTK!D$5,0))=FALSE,VLOOKUP($A12,DSLOP,IN_DTK!D$5,0),"")</f>
        <v>Nguyễn Đình Ngọc</v>
      </c>
      <c r="E12" s="49" t="str">
        <f>IF(ISNA(VLOOKUP($A12,DSLOP,IN_DTK!E$5,0))=FALSE,VLOOKUP($A12,DSLOP,IN_DTK!E$5,0),"")</f>
        <v>Khoa</v>
      </c>
      <c r="F12" s="50" t="str">
        <f>IF(ISNA(VLOOKUP($A12,DSLOP,IN_DTK!F$5,0))=FALSE,VLOOKUP($A12,DSLOP,IN_DTK!F$5,0),"")</f>
        <v>01/10/1982</v>
      </c>
      <c r="G12" s="51" t="str">
        <f>IF(ISNA(VLOOKUP($A12,DSLOP,IN_DTK!G$5,0))=FALSE,VLOOKUP($A12,DSLOP,IN_DTK!G$5,0),"")</f>
        <v>K8MCS</v>
      </c>
      <c r="H12" s="47">
        <f>IF(ISNA(VLOOKUP($A12,DSLOP,IN_DTK!H$5,0))=FALSE,IF(H$8&lt;&gt;0,VLOOKUP($A12,DSLOP,IN_DTK!H$5,0),""),"")</f>
      </c>
      <c r="I12" s="47">
        <f>IF(ISNA(VLOOKUP($A12,DSLOP,IN_DTK!I$5,0))=FALSE,IF(I$8&lt;&gt;0,VLOOKUP($A12,DSLOP,IN_DTK!I$5,0),""),"")</f>
      </c>
      <c r="J12" s="47">
        <f>IF(ISNA(VLOOKUP($A12,DSLOP,IN_DTK!J$5,0))=FALSE,IF(J$8&lt;&gt;0,VLOOKUP($A12,DSLOP,IN_DTK!J$5,0),""),"")</f>
        <v>7.5</v>
      </c>
      <c r="K12" s="47">
        <f>IF(ISNA(VLOOKUP($A12,DSLOP,IN_DTK!K$5,0))=FALSE,IF(K$8&lt;&gt;0,VLOOKUP($A12,DSLOP,IN_DTK!K$5,0),""),"")</f>
      </c>
      <c r="L12" s="47">
        <f>IF(ISNA(VLOOKUP($A12,DSLOP,IN_DTK!L$5,0))=FALSE,IF(L$8&lt;&gt;0,VLOOKUP($A12,DSLOP,IN_DTK!L$5,0),""),"")</f>
      </c>
      <c r="M12" s="47">
        <f>IF(ISNA(VLOOKUP($A12,DSLOP,IN_DTK!M$5,0))=FALSE,IF(M$8&lt;&gt;0,VLOOKUP($A12,DSLOP,IN_DTK!M$5,0),""),"")</f>
        <v>7.5</v>
      </c>
      <c r="N12" s="47">
        <f>IF(ISNA(VLOOKUP($A12,DSLOP,IN_DTK!N$5,0))=FALSE,IF(N$8&lt;&gt;0,VLOOKUP($A12,DSLOP,IN_DTK!N$5,0),""),"")</f>
      </c>
      <c r="O12" s="47">
        <f>IF(ISNA(VLOOKUP($A12,DSLOP,IN_DTK!O$5,0))=FALSE,IF(O$8&lt;&gt;0,VLOOKUP($A12,DSLOP,IN_DTK!O$5,0),""),"")</f>
      </c>
      <c r="P12" s="47">
        <f>IF(ISNA(VLOOKUP($A12,DSLOP,IN_DTK!P$5,0))=FALSE,IF(P$8&lt;&gt;0,VLOOKUP($A12,DSLOP,IN_DTK!P$5,0),""),"")</f>
        <v>8</v>
      </c>
      <c r="Q12" s="47">
        <f>IF(ISNA(VLOOKUP($A12,DSLOP,IN_DTK!Q$5,0))=FALSE,IF(Q$8&lt;&gt;0,VLOOKUP($A12,DSLOP,IN_DTK!Q$5,0),""),"")</f>
        <v>7.9</v>
      </c>
      <c r="R12" s="52" t="str">
        <f>IF(ISNA(VLOOKUP($A12,DSLOP,IN_DTK!R$5,0))=FALSE,IF(R$8&lt;&gt;0,VLOOKUP($A12,DSLOP,IN_DTK!R$5,0),""),"")</f>
        <v>Bảy Phẩy Chín</v>
      </c>
      <c r="S12" s="47">
        <f>IF(ISNA(VLOOKUP($A12,DSLOP,IN_DTK!S$5,0))=FALSE,IF(A$9&lt;&gt;0,VLOOKUP($A12,DSLOP,IN_DTK!S$5,0),""),"")</f>
        <v>0</v>
      </c>
    </row>
    <row r="13" spans="1:19" ht="19.5" customHeight="1">
      <c r="A13" s="46">
        <v>5</v>
      </c>
      <c r="B13" s="47">
        <v>5</v>
      </c>
      <c r="C13" s="47">
        <f>IF(ISNA(VLOOKUP($A13,DSLOP,IN_DTK!C$5,0))=FALSE,VLOOKUP($A13,DSLOP,IN_DTK!C$5,0),"")</f>
        <v>1931111007</v>
      </c>
      <c r="D13" s="48" t="str">
        <f>IF(ISNA(VLOOKUP($A13,DSLOP,IN_DTK!D$5,0))=FALSE,VLOOKUP($A13,DSLOP,IN_DTK!D$5,0),"")</f>
        <v>Nguyễn Văn</v>
      </c>
      <c r="E13" s="49" t="str">
        <f>IF(ISNA(VLOOKUP($A13,DSLOP,IN_DTK!E$5,0))=FALSE,VLOOKUP($A13,DSLOP,IN_DTK!E$5,0),"")</f>
        <v>Long</v>
      </c>
      <c r="F13" s="50" t="str">
        <f>IF(ISNA(VLOOKUP($A13,DSLOP,IN_DTK!F$5,0))=FALSE,VLOOKUP($A13,DSLOP,IN_DTK!F$5,0),"")</f>
        <v>19/01/1990</v>
      </c>
      <c r="G13" s="51" t="str">
        <f>IF(ISNA(VLOOKUP($A13,DSLOP,IN_DTK!G$5,0))=FALSE,VLOOKUP($A13,DSLOP,IN_DTK!G$5,0),"")</f>
        <v>K8MCS</v>
      </c>
      <c r="H13" s="47">
        <f>IF(ISNA(VLOOKUP($A13,DSLOP,IN_DTK!H$5,0))=FALSE,IF(H$8&lt;&gt;0,VLOOKUP($A13,DSLOP,IN_DTK!H$5,0),""),"")</f>
      </c>
      <c r="I13" s="47">
        <f>IF(ISNA(VLOOKUP($A13,DSLOP,IN_DTK!I$5,0))=FALSE,IF(I$8&lt;&gt;0,VLOOKUP($A13,DSLOP,IN_DTK!I$5,0),""),"")</f>
      </c>
      <c r="J13" s="47">
        <f>IF(ISNA(VLOOKUP($A13,DSLOP,IN_DTK!J$5,0))=FALSE,IF(J$8&lt;&gt;0,VLOOKUP($A13,DSLOP,IN_DTK!J$5,0),""),"")</f>
        <v>8.5</v>
      </c>
      <c r="K13" s="47">
        <f>IF(ISNA(VLOOKUP($A13,DSLOP,IN_DTK!K$5,0))=FALSE,IF(K$8&lt;&gt;0,VLOOKUP($A13,DSLOP,IN_DTK!K$5,0),""),"")</f>
      </c>
      <c r="L13" s="47">
        <f>IF(ISNA(VLOOKUP($A13,DSLOP,IN_DTK!L$5,0))=FALSE,IF(L$8&lt;&gt;0,VLOOKUP($A13,DSLOP,IN_DTK!L$5,0),""),"")</f>
      </c>
      <c r="M13" s="47">
        <f>IF(ISNA(VLOOKUP($A13,DSLOP,IN_DTK!M$5,0))=FALSE,IF(M$8&lt;&gt;0,VLOOKUP($A13,DSLOP,IN_DTK!M$5,0),""),"")</f>
        <v>9</v>
      </c>
      <c r="N13" s="47">
        <f>IF(ISNA(VLOOKUP($A13,DSLOP,IN_DTK!N$5,0))=FALSE,IF(N$8&lt;&gt;0,VLOOKUP($A13,DSLOP,IN_DTK!N$5,0),""),"")</f>
      </c>
      <c r="O13" s="47">
        <f>IF(ISNA(VLOOKUP($A13,DSLOP,IN_DTK!O$5,0))=FALSE,IF(O$8&lt;&gt;0,VLOOKUP($A13,DSLOP,IN_DTK!O$5,0),""),"")</f>
      </c>
      <c r="P13" s="47">
        <f>IF(ISNA(VLOOKUP($A13,DSLOP,IN_DTK!P$5,0))=FALSE,IF(P$8&lt;&gt;0,VLOOKUP($A13,DSLOP,IN_DTK!P$5,0),""),"")</f>
        <v>7.5</v>
      </c>
      <c r="Q13" s="47">
        <f>IF(ISNA(VLOOKUP($A13,DSLOP,IN_DTK!Q$5,0))=FALSE,IF(Q$8&lt;&gt;0,VLOOKUP($A13,DSLOP,IN_DTK!Q$5,0),""),"")</f>
        <v>7.9</v>
      </c>
      <c r="R13" s="52" t="str">
        <f>IF(ISNA(VLOOKUP($A13,DSLOP,IN_DTK!R$5,0))=FALSE,IF(R$8&lt;&gt;0,VLOOKUP($A13,DSLOP,IN_DTK!R$5,0),""),"")</f>
        <v>Bảy Phẩy Chín</v>
      </c>
      <c r="S13" s="47">
        <f>IF(ISNA(VLOOKUP($A13,DSLOP,IN_DTK!S$5,0))=FALSE,IF(A$9&lt;&gt;0,VLOOKUP($A13,DSLOP,IN_DTK!S$5,0),""),"")</f>
        <v>0</v>
      </c>
    </row>
    <row r="14" spans="1:19" ht="19.5" customHeight="1">
      <c r="A14" s="46">
        <v>6</v>
      </c>
      <c r="B14" s="47">
        <v>6</v>
      </c>
      <c r="C14" s="47">
        <f>IF(ISNA(VLOOKUP($A14,DSLOP,IN_DTK!C$5,0))=FALSE,VLOOKUP($A14,DSLOP,IN_DTK!C$5,0),"")</f>
        <v>1931111008</v>
      </c>
      <c r="D14" s="48" t="str">
        <f>IF(ISNA(VLOOKUP($A14,DSLOP,IN_DTK!D$5,0))=FALSE,VLOOKUP($A14,DSLOP,IN_DTK!D$5,0),"")</f>
        <v>Hoàng Thành</v>
      </c>
      <c r="E14" s="49" t="str">
        <f>IF(ISNA(VLOOKUP($A14,DSLOP,IN_DTK!E$5,0))=FALSE,VLOOKUP($A14,DSLOP,IN_DTK!E$5,0),"")</f>
        <v>Luân</v>
      </c>
      <c r="F14" s="50" t="str">
        <f>IF(ISNA(VLOOKUP($A14,DSLOP,IN_DTK!F$5,0))=FALSE,VLOOKUP($A14,DSLOP,IN_DTK!F$5,0),"")</f>
        <v>07/11/1987</v>
      </c>
      <c r="G14" s="51" t="str">
        <f>IF(ISNA(VLOOKUP($A14,DSLOP,IN_DTK!G$5,0))=FALSE,VLOOKUP($A14,DSLOP,IN_DTK!G$5,0),"")</f>
        <v>K8MCS</v>
      </c>
      <c r="H14" s="47">
        <f>IF(ISNA(VLOOKUP($A14,DSLOP,IN_DTK!H$5,0))=FALSE,IF(H$8&lt;&gt;0,VLOOKUP($A14,DSLOP,IN_DTK!H$5,0),""),"")</f>
      </c>
      <c r="I14" s="47">
        <f>IF(ISNA(VLOOKUP($A14,DSLOP,IN_DTK!I$5,0))=FALSE,IF(I$8&lt;&gt;0,VLOOKUP($A14,DSLOP,IN_DTK!I$5,0),""),"")</f>
      </c>
      <c r="J14" s="47">
        <f>IF(ISNA(VLOOKUP($A14,DSLOP,IN_DTK!J$5,0))=FALSE,IF(J$8&lt;&gt;0,VLOOKUP($A14,DSLOP,IN_DTK!J$5,0),""),"")</f>
        <v>7.5</v>
      </c>
      <c r="K14" s="47">
        <f>IF(ISNA(VLOOKUP($A14,DSLOP,IN_DTK!K$5,0))=FALSE,IF(K$8&lt;&gt;0,VLOOKUP($A14,DSLOP,IN_DTK!K$5,0),""),"")</f>
      </c>
      <c r="L14" s="47">
        <f>IF(ISNA(VLOOKUP($A14,DSLOP,IN_DTK!L$5,0))=FALSE,IF(L$8&lt;&gt;0,VLOOKUP($A14,DSLOP,IN_DTK!L$5,0),""),"")</f>
      </c>
      <c r="M14" s="47">
        <f>IF(ISNA(VLOOKUP($A14,DSLOP,IN_DTK!M$5,0))=FALSE,IF(M$8&lt;&gt;0,VLOOKUP($A14,DSLOP,IN_DTK!M$5,0),""),"")</f>
        <v>7</v>
      </c>
      <c r="N14" s="47">
        <f>IF(ISNA(VLOOKUP($A14,DSLOP,IN_DTK!N$5,0))=FALSE,IF(N$8&lt;&gt;0,VLOOKUP($A14,DSLOP,IN_DTK!N$5,0),""),"")</f>
      </c>
      <c r="O14" s="47">
        <f>IF(ISNA(VLOOKUP($A14,DSLOP,IN_DTK!O$5,0))=FALSE,IF(O$8&lt;&gt;0,VLOOKUP($A14,DSLOP,IN_DTK!O$5,0),""),"")</f>
      </c>
      <c r="P14" s="47">
        <f>IF(ISNA(VLOOKUP($A14,DSLOP,IN_DTK!P$5,0))=FALSE,IF(P$8&lt;&gt;0,VLOOKUP($A14,DSLOP,IN_DTK!P$5,0),""),"")</f>
        <v>8</v>
      </c>
      <c r="Q14" s="47">
        <f>IF(ISNA(VLOOKUP($A14,DSLOP,IN_DTK!Q$5,0))=FALSE,IF(Q$8&lt;&gt;0,VLOOKUP($A14,DSLOP,IN_DTK!Q$5,0),""),"")</f>
        <v>7.8</v>
      </c>
      <c r="R14" s="52" t="str">
        <f>IF(ISNA(VLOOKUP($A14,DSLOP,IN_DTK!R$5,0))=FALSE,IF(R$8&lt;&gt;0,VLOOKUP($A14,DSLOP,IN_DTK!R$5,0),""),"")</f>
        <v>Bảy  Phẩy Tám</v>
      </c>
      <c r="S14" s="47">
        <f>IF(ISNA(VLOOKUP($A14,DSLOP,IN_DTK!S$5,0))=FALSE,IF(A$9&lt;&gt;0,VLOOKUP($A14,DSLOP,IN_DTK!S$5,0),""),"")</f>
        <v>0</v>
      </c>
    </row>
    <row r="15" spans="1:19" ht="19.5" customHeight="1">
      <c r="A15" s="46">
        <v>7</v>
      </c>
      <c r="B15" s="47">
        <v>7</v>
      </c>
      <c r="C15" s="47">
        <f>IF(ISNA(VLOOKUP($A15,DSLOP,IN_DTK!C$5,0))=FALSE,VLOOKUP($A15,DSLOP,IN_DTK!C$5,0),"")</f>
        <v>1931111010</v>
      </c>
      <c r="D15" s="48" t="str">
        <f>IF(ISNA(VLOOKUP($A15,DSLOP,IN_DTK!D$5,0))=FALSE,VLOOKUP($A15,DSLOP,IN_DTK!D$5,0),"")</f>
        <v>Trần Đăng</v>
      </c>
      <c r="E15" s="49" t="str">
        <f>IF(ISNA(VLOOKUP($A15,DSLOP,IN_DTK!E$5,0))=FALSE,VLOOKUP($A15,DSLOP,IN_DTK!E$5,0),"")</f>
        <v>Minh</v>
      </c>
      <c r="F15" s="50" t="str">
        <f>IF(ISNA(VLOOKUP($A15,DSLOP,IN_DTK!F$5,0))=FALSE,VLOOKUP($A15,DSLOP,IN_DTK!F$5,0),"")</f>
        <v>25/04/1986</v>
      </c>
      <c r="G15" s="51" t="str">
        <f>IF(ISNA(VLOOKUP($A15,DSLOP,IN_DTK!G$5,0))=FALSE,VLOOKUP($A15,DSLOP,IN_DTK!G$5,0),"")</f>
        <v>K8MCS</v>
      </c>
      <c r="H15" s="47">
        <f>IF(ISNA(VLOOKUP($A15,DSLOP,IN_DTK!H$5,0))=FALSE,IF(H$8&lt;&gt;0,VLOOKUP($A15,DSLOP,IN_DTK!H$5,0),""),"")</f>
      </c>
      <c r="I15" s="47">
        <f>IF(ISNA(VLOOKUP($A15,DSLOP,IN_DTK!I$5,0))=FALSE,IF(I$8&lt;&gt;0,VLOOKUP($A15,DSLOP,IN_DTK!I$5,0),""),"")</f>
      </c>
      <c r="J15" s="47">
        <f>IF(ISNA(VLOOKUP($A15,DSLOP,IN_DTK!J$5,0))=FALSE,IF(J$8&lt;&gt;0,VLOOKUP($A15,DSLOP,IN_DTK!J$5,0),""),"")</f>
        <v>7</v>
      </c>
      <c r="K15" s="47">
        <f>IF(ISNA(VLOOKUP($A15,DSLOP,IN_DTK!K$5,0))=FALSE,IF(K$8&lt;&gt;0,VLOOKUP($A15,DSLOP,IN_DTK!K$5,0),""),"")</f>
      </c>
      <c r="L15" s="47">
        <f>IF(ISNA(VLOOKUP($A15,DSLOP,IN_DTK!L$5,0))=FALSE,IF(L$8&lt;&gt;0,VLOOKUP($A15,DSLOP,IN_DTK!L$5,0),""),"")</f>
      </c>
      <c r="M15" s="47">
        <f>IF(ISNA(VLOOKUP($A15,DSLOP,IN_DTK!M$5,0))=FALSE,IF(M$8&lt;&gt;0,VLOOKUP($A15,DSLOP,IN_DTK!M$5,0),""),"")</f>
        <v>7</v>
      </c>
      <c r="N15" s="47">
        <f>IF(ISNA(VLOOKUP($A15,DSLOP,IN_DTK!N$5,0))=FALSE,IF(N$8&lt;&gt;0,VLOOKUP($A15,DSLOP,IN_DTK!N$5,0),""),"")</f>
      </c>
      <c r="O15" s="47">
        <f>IF(ISNA(VLOOKUP($A15,DSLOP,IN_DTK!O$5,0))=FALSE,IF(O$8&lt;&gt;0,VLOOKUP($A15,DSLOP,IN_DTK!O$5,0),""),"")</f>
      </c>
      <c r="P15" s="47">
        <f>IF(ISNA(VLOOKUP($A15,DSLOP,IN_DTK!P$5,0))=FALSE,IF(P$8&lt;&gt;0,VLOOKUP($A15,DSLOP,IN_DTK!P$5,0),""),"")</f>
        <v>7.5</v>
      </c>
      <c r="Q15" s="47">
        <f>IF(ISNA(VLOOKUP($A15,DSLOP,IN_DTK!Q$5,0))=FALSE,IF(Q$8&lt;&gt;0,VLOOKUP($A15,DSLOP,IN_DTK!Q$5,0),""),"")</f>
        <v>7.4</v>
      </c>
      <c r="R15" s="52" t="str">
        <f>IF(ISNA(VLOOKUP($A15,DSLOP,IN_DTK!R$5,0))=FALSE,IF(R$8&lt;&gt;0,VLOOKUP($A15,DSLOP,IN_DTK!R$5,0),""),"")</f>
        <v>Bảy Phẩy Bốn</v>
      </c>
      <c r="S15" s="47">
        <f>IF(ISNA(VLOOKUP($A15,DSLOP,IN_DTK!S$5,0))=FALSE,IF(A$9&lt;&gt;0,VLOOKUP($A15,DSLOP,IN_DTK!S$5,0),""),"")</f>
        <v>0</v>
      </c>
    </row>
    <row r="16" spans="1:19" ht="19.5" customHeight="1">
      <c r="A16" s="46">
        <v>8</v>
      </c>
      <c r="B16" s="47">
        <v>8</v>
      </c>
      <c r="C16" s="47">
        <f>IF(ISNA(VLOOKUP($A16,DSLOP,IN_DTK!C$5,0))=FALSE,VLOOKUP($A16,DSLOP,IN_DTK!C$5,0),"")</f>
        <v>1931111012</v>
      </c>
      <c r="D16" s="48" t="str">
        <f>IF(ISNA(VLOOKUP($A16,DSLOP,IN_DTK!D$5,0))=FALSE,VLOOKUP($A16,DSLOP,IN_DTK!D$5,0),"")</f>
        <v>Hồ Lê Viết</v>
      </c>
      <c r="E16" s="49" t="str">
        <f>IF(ISNA(VLOOKUP($A16,DSLOP,IN_DTK!E$5,0))=FALSE,VLOOKUP($A16,DSLOP,IN_DTK!E$5,0),"")</f>
        <v>Nin</v>
      </c>
      <c r="F16" s="50" t="str">
        <f>IF(ISNA(VLOOKUP($A16,DSLOP,IN_DTK!F$5,0))=FALSE,VLOOKUP($A16,DSLOP,IN_DTK!F$5,0),"")</f>
        <v>28/09/1988</v>
      </c>
      <c r="G16" s="51" t="str">
        <f>IF(ISNA(VLOOKUP($A16,DSLOP,IN_DTK!G$5,0))=FALSE,VLOOKUP($A16,DSLOP,IN_DTK!G$5,0),"")</f>
        <v>K8MCS</v>
      </c>
      <c r="H16" s="47">
        <f>IF(ISNA(VLOOKUP($A16,DSLOP,IN_DTK!H$5,0))=FALSE,IF(H$8&lt;&gt;0,VLOOKUP($A16,DSLOP,IN_DTK!H$5,0),""),"")</f>
      </c>
      <c r="I16" s="47">
        <f>IF(ISNA(VLOOKUP($A16,DSLOP,IN_DTK!I$5,0))=FALSE,IF(I$8&lt;&gt;0,VLOOKUP($A16,DSLOP,IN_DTK!I$5,0),""),"")</f>
      </c>
      <c r="J16" s="47">
        <f>IF(ISNA(VLOOKUP($A16,DSLOP,IN_DTK!J$5,0))=FALSE,IF(J$8&lt;&gt;0,VLOOKUP($A16,DSLOP,IN_DTK!J$5,0),""),"")</f>
        <v>8</v>
      </c>
      <c r="K16" s="47">
        <f>IF(ISNA(VLOOKUP($A16,DSLOP,IN_DTK!K$5,0))=FALSE,IF(K$8&lt;&gt;0,VLOOKUP($A16,DSLOP,IN_DTK!K$5,0),""),"")</f>
      </c>
      <c r="L16" s="47">
        <f>IF(ISNA(VLOOKUP($A16,DSLOP,IN_DTK!L$5,0))=FALSE,IF(L$8&lt;&gt;0,VLOOKUP($A16,DSLOP,IN_DTK!L$5,0),""),"")</f>
      </c>
      <c r="M16" s="47">
        <f>IF(ISNA(VLOOKUP($A16,DSLOP,IN_DTK!M$5,0))=FALSE,IF(M$8&lt;&gt;0,VLOOKUP($A16,DSLOP,IN_DTK!M$5,0),""),"")</f>
        <v>8</v>
      </c>
      <c r="N16" s="47">
        <f>IF(ISNA(VLOOKUP($A16,DSLOP,IN_DTK!N$5,0))=FALSE,IF(N$8&lt;&gt;0,VLOOKUP($A16,DSLOP,IN_DTK!N$5,0),""),"")</f>
      </c>
      <c r="O16" s="47">
        <f>IF(ISNA(VLOOKUP($A16,DSLOP,IN_DTK!O$5,0))=FALSE,IF(O$8&lt;&gt;0,VLOOKUP($A16,DSLOP,IN_DTK!O$5,0),""),"")</f>
      </c>
      <c r="P16" s="47">
        <f>IF(ISNA(VLOOKUP($A16,DSLOP,IN_DTK!P$5,0))=FALSE,IF(P$8&lt;&gt;0,VLOOKUP($A16,DSLOP,IN_DTK!P$5,0),""),"")</f>
        <v>7.5</v>
      </c>
      <c r="Q16" s="47">
        <f>IF(ISNA(VLOOKUP($A16,DSLOP,IN_DTK!Q$5,0))=FALSE,IF(Q$8&lt;&gt;0,VLOOKUP($A16,DSLOP,IN_DTK!Q$5,0),""),"")</f>
        <v>7.7</v>
      </c>
      <c r="R16" s="52" t="str">
        <f>IF(ISNA(VLOOKUP($A16,DSLOP,IN_DTK!R$5,0))=FALSE,IF(R$8&lt;&gt;0,VLOOKUP($A16,DSLOP,IN_DTK!R$5,0),""),"")</f>
        <v>Bảy Phẩy Bảy</v>
      </c>
      <c r="S16" s="47">
        <f>IF(ISNA(VLOOKUP($A16,DSLOP,IN_DTK!S$5,0))=FALSE,IF(A$9&lt;&gt;0,VLOOKUP($A16,DSLOP,IN_DTK!S$5,0),""),"")</f>
        <v>0</v>
      </c>
    </row>
    <row r="17" spans="1:19" ht="19.5" customHeight="1">
      <c r="A17" s="46">
        <v>9</v>
      </c>
      <c r="B17" s="47">
        <v>9</v>
      </c>
      <c r="C17" s="47">
        <f>IF(ISNA(VLOOKUP($A17,DSLOP,IN_DTK!C$5,0))=FALSE,VLOOKUP($A17,DSLOP,IN_DTK!C$5,0),"")</f>
        <v>1931111013</v>
      </c>
      <c r="D17" s="48" t="str">
        <f>IF(ISNA(VLOOKUP($A17,DSLOP,IN_DTK!D$5,0))=FALSE,VLOOKUP($A17,DSLOP,IN_DTK!D$5,0),"")</f>
        <v>Trần Diễm</v>
      </c>
      <c r="E17" s="49" t="str">
        <f>IF(ISNA(VLOOKUP($A17,DSLOP,IN_DTK!E$5,0))=FALSE,VLOOKUP($A17,DSLOP,IN_DTK!E$5,0),"")</f>
        <v>Phúc</v>
      </c>
      <c r="F17" s="50" t="str">
        <f>IF(ISNA(VLOOKUP($A17,DSLOP,IN_DTK!F$5,0))=FALSE,VLOOKUP($A17,DSLOP,IN_DTK!F$5,0),"")</f>
        <v>07/10/1984</v>
      </c>
      <c r="G17" s="51" t="str">
        <f>IF(ISNA(VLOOKUP($A17,DSLOP,IN_DTK!G$5,0))=FALSE,VLOOKUP($A17,DSLOP,IN_DTK!G$5,0),"")</f>
        <v>K8MCS</v>
      </c>
      <c r="H17" s="47">
        <f>IF(ISNA(VLOOKUP($A17,DSLOP,IN_DTK!H$5,0))=FALSE,IF(H$8&lt;&gt;0,VLOOKUP($A17,DSLOP,IN_DTK!H$5,0),""),"")</f>
      </c>
      <c r="I17" s="47">
        <f>IF(ISNA(VLOOKUP($A17,DSLOP,IN_DTK!I$5,0))=FALSE,IF(I$8&lt;&gt;0,VLOOKUP($A17,DSLOP,IN_DTK!I$5,0),""),"")</f>
      </c>
      <c r="J17" s="47">
        <f>IF(ISNA(VLOOKUP($A17,DSLOP,IN_DTK!J$5,0))=FALSE,IF(J$8&lt;&gt;0,VLOOKUP($A17,DSLOP,IN_DTK!J$5,0),""),"")</f>
        <v>7.5</v>
      </c>
      <c r="K17" s="47">
        <f>IF(ISNA(VLOOKUP($A17,DSLOP,IN_DTK!K$5,0))=FALSE,IF(K$8&lt;&gt;0,VLOOKUP($A17,DSLOP,IN_DTK!K$5,0),""),"")</f>
      </c>
      <c r="L17" s="47">
        <f>IF(ISNA(VLOOKUP($A17,DSLOP,IN_DTK!L$5,0))=FALSE,IF(L$8&lt;&gt;0,VLOOKUP($A17,DSLOP,IN_DTK!L$5,0),""),"")</f>
      </c>
      <c r="M17" s="47">
        <f>IF(ISNA(VLOOKUP($A17,DSLOP,IN_DTK!M$5,0))=FALSE,IF(M$8&lt;&gt;0,VLOOKUP($A17,DSLOP,IN_DTK!M$5,0),""),"")</f>
        <v>7.5</v>
      </c>
      <c r="N17" s="47">
        <f>IF(ISNA(VLOOKUP($A17,DSLOP,IN_DTK!N$5,0))=FALSE,IF(N$8&lt;&gt;0,VLOOKUP($A17,DSLOP,IN_DTK!N$5,0),""),"")</f>
      </c>
      <c r="O17" s="47">
        <f>IF(ISNA(VLOOKUP($A17,DSLOP,IN_DTK!O$5,0))=FALSE,IF(O$8&lt;&gt;0,VLOOKUP($A17,DSLOP,IN_DTK!O$5,0),""),"")</f>
      </c>
      <c r="P17" s="47">
        <f>IF(ISNA(VLOOKUP($A17,DSLOP,IN_DTK!P$5,0))=FALSE,IF(P$8&lt;&gt;0,VLOOKUP($A17,DSLOP,IN_DTK!P$5,0),""),"")</f>
        <v>7</v>
      </c>
      <c r="Q17" s="47">
        <f>IF(ISNA(VLOOKUP($A17,DSLOP,IN_DTK!Q$5,0))=FALSE,IF(Q$8&lt;&gt;0,VLOOKUP($A17,DSLOP,IN_DTK!Q$5,0),""),"")</f>
        <v>7.2</v>
      </c>
      <c r="R17" s="52" t="str">
        <f>IF(ISNA(VLOOKUP($A17,DSLOP,IN_DTK!R$5,0))=FALSE,IF(R$8&lt;&gt;0,VLOOKUP($A17,DSLOP,IN_DTK!R$5,0),""),"")</f>
        <v>Bảy Phẩy Hai</v>
      </c>
      <c r="S17" s="47">
        <f>IF(ISNA(VLOOKUP($A17,DSLOP,IN_DTK!S$5,0))=FALSE,IF(A$9&lt;&gt;0,VLOOKUP($A17,DSLOP,IN_DTK!S$5,0),""),"")</f>
        <v>0</v>
      </c>
    </row>
    <row r="18" spans="1:19" ht="19.5" customHeight="1">
      <c r="A18" s="46">
        <v>10</v>
      </c>
      <c r="B18" s="47">
        <v>10</v>
      </c>
      <c r="C18" s="47">
        <f>IF(ISNA(VLOOKUP($A18,DSLOP,IN_DTK!C$5,0))=FALSE,VLOOKUP($A18,DSLOP,IN_DTK!C$5,0),"")</f>
        <v>1931111014</v>
      </c>
      <c r="D18" s="48" t="str">
        <f>IF(ISNA(VLOOKUP($A18,DSLOP,IN_DTK!D$5,0))=FALSE,VLOOKUP($A18,DSLOP,IN_DTK!D$5,0),"")</f>
        <v>Lê Mai</v>
      </c>
      <c r="E18" s="49" t="str">
        <f>IF(ISNA(VLOOKUP($A18,DSLOP,IN_DTK!E$5,0))=FALSE,VLOOKUP($A18,DSLOP,IN_DTK!E$5,0),"")</f>
        <v>Thanh</v>
      </c>
      <c r="F18" s="50" t="str">
        <f>IF(ISNA(VLOOKUP($A18,DSLOP,IN_DTK!F$5,0))=FALSE,VLOOKUP($A18,DSLOP,IN_DTK!F$5,0),"")</f>
        <v>21/09/1988</v>
      </c>
      <c r="G18" s="51" t="str">
        <f>IF(ISNA(VLOOKUP($A18,DSLOP,IN_DTK!G$5,0))=FALSE,VLOOKUP($A18,DSLOP,IN_DTK!G$5,0),"")</f>
        <v>K8MCS</v>
      </c>
      <c r="H18" s="47">
        <f>IF(ISNA(VLOOKUP($A18,DSLOP,IN_DTK!H$5,0))=FALSE,IF(H$8&lt;&gt;0,VLOOKUP($A18,DSLOP,IN_DTK!H$5,0),""),"")</f>
      </c>
      <c r="I18" s="47">
        <f>IF(ISNA(VLOOKUP($A18,DSLOP,IN_DTK!I$5,0))=FALSE,IF(I$8&lt;&gt;0,VLOOKUP($A18,DSLOP,IN_DTK!I$5,0),""),"")</f>
      </c>
      <c r="J18" s="47">
        <f>IF(ISNA(VLOOKUP($A18,DSLOP,IN_DTK!J$5,0))=FALSE,IF(J$8&lt;&gt;0,VLOOKUP($A18,DSLOP,IN_DTK!J$5,0),""),"")</f>
        <v>7.5</v>
      </c>
      <c r="K18" s="47">
        <f>IF(ISNA(VLOOKUP($A18,DSLOP,IN_DTK!K$5,0))=FALSE,IF(K$8&lt;&gt;0,VLOOKUP($A18,DSLOP,IN_DTK!K$5,0),""),"")</f>
      </c>
      <c r="L18" s="47">
        <f>IF(ISNA(VLOOKUP($A18,DSLOP,IN_DTK!L$5,0))=FALSE,IF(L$8&lt;&gt;0,VLOOKUP($A18,DSLOP,IN_DTK!L$5,0),""),"")</f>
      </c>
      <c r="M18" s="47">
        <f>IF(ISNA(VLOOKUP($A18,DSLOP,IN_DTK!M$5,0))=FALSE,IF(M$8&lt;&gt;0,VLOOKUP($A18,DSLOP,IN_DTK!M$5,0),""),"")</f>
        <v>7.5</v>
      </c>
      <c r="N18" s="47">
        <f>IF(ISNA(VLOOKUP($A18,DSLOP,IN_DTK!N$5,0))=FALSE,IF(N$8&lt;&gt;0,VLOOKUP($A18,DSLOP,IN_DTK!N$5,0),""),"")</f>
      </c>
      <c r="O18" s="47">
        <f>IF(ISNA(VLOOKUP($A18,DSLOP,IN_DTK!O$5,0))=FALSE,IF(O$8&lt;&gt;0,VLOOKUP($A18,DSLOP,IN_DTK!O$5,0),""),"")</f>
      </c>
      <c r="P18" s="47">
        <f>IF(ISNA(VLOOKUP($A18,DSLOP,IN_DTK!P$5,0))=FALSE,IF(P$8&lt;&gt;0,VLOOKUP($A18,DSLOP,IN_DTK!P$5,0),""),"")</f>
        <v>7</v>
      </c>
      <c r="Q18" s="47">
        <f>IF(ISNA(VLOOKUP($A18,DSLOP,IN_DTK!Q$5,0))=FALSE,IF(Q$8&lt;&gt;0,VLOOKUP($A18,DSLOP,IN_DTK!Q$5,0),""),"")</f>
        <v>7.2</v>
      </c>
      <c r="R18" s="52" t="str">
        <f>IF(ISNA(VLOOKUP($A18,DSLOP,IN_DTK!R$5,0))=FALSE,IF(R$8&lt;&gt;0,VLOOKUP($A18,DSLOP,IN_DTK!R$5,0),""),"")</f>
        <v>Bảy Phẩy Hai</v>
      </c>
      <c r="S18" s="47">
        <f>IF(ISNA(VLOOKUP($A18,DSLOP,IN_DTK!S$5,0))=FALSE,IF(A$9&lt;&gt;0,VLOOKUP($A18,DSLOP,IN_DTK!S$5,0),""),"")</f>
        <v>0</v>
      </c>
    </row>
    <row r="19" spans="1:19" ht="19.5" customHeight="1">
      <c r="A19" s="46">
        <v>11</v>
      </c>
      <c r="B19" s="47">
        <v>11</v>
      </c>
      <c r="C19" s="47">
        <f>IF(ISNA(VLOOKUP($A19,DSLOP,IN_DTK!C$5,0))=FALSE,VLOOKUP($A19,DSLOP,IN_DTK!C$5,0),"")</f>
        <v>1931111015</v>
      </c>
      <c r="D19" s="48" t="str">
        <f>IF(ISNA(VLOOKUP($A19,DSLOP,IN_DTK!D$5,0))=FALSE,VLOOKUP($A19,DSLOP,IN_DTK!D$5,0),"")</f>
        <v>Mai Xuân</v>
      </c>
      <c r="E19" s="49" t="str">
        <f>IF(ISNA(VLOOKUP($A19,DSLOP,IN_DTK!E$5,0))=FALSE,VLOOKUP($A19,DSLOP,IN_DTK!E$5,0),"")</f>
        <v>Thanh</v>
      </c>
      <c r="F19" s="50" t="str">
        <f>IF(ISNA(VLOOKUP($A19,DSLOP,IN_DTK!F$5,0))=FALSE,VLOOKUP($A19,DSLOP,IN_DTK!F$5,0),"")</f>
        <v>26/03/1980</v>
      </c>
      <c r="G19" s="51" t="str">
        <f>IF(ISNA(VLOOKUP($A19,DSLOP,IN_DTK!G$5,0))=FALSE,VLOOKUP($A19,DSLOP,IN_DTK!G$5,0),"")</f>
        <v>K8MCS</v>
      </c>
      <c r="H19" s="47">
        <f>IF(ISNA(VLOOKUP($A19,DSLOP,IN_DTK!H$5,0))=FALSE,IF(H$8&lt;&gt;0,VLOOKUP($A19,DSLOP,IN_DTK!H$5,0),""),"")</f>
      </c>
      <c r="I19" s="47">
        <f>IF(ISNA(VLOOKUP($A19,DSLOP,IN_DTK!I$5,0))=FALSE,IF(I$8&lt;&gt;0,VLOOKUP($A19,DSLOP,IN_DTK!I$5,0),""),"")</f>
      </c>
      <c r="J19" s="47">
        <f>IF(ISNA(VLOOKUP($A19,DSLOP,IN_DTK!J$5,0))=FALSE,IF(J$8&lt;&gt;0,VLOOKUP($A19,DSLOP,IN_DTK!J$5,0),""),"")</f>
        <v>8</v>
      </c>
      <c r="K19" s="47">
        <f>IF(ISNA(VLOOKUP($A19,DSLOP,IN_DTK!K$5,0))=FALSE,IF(K$8&lt;&gt;0,VLOOKUP($A19,DSLOP,IN_DTK!K$5,0),""),"")</f>
      </c>
      <c r="L19" s="47">
        <f>IF(ISNA(VLOOKUP($A19,DSLOP,IN_DTK!L$5,0))=FALSE,IF(L$8&lt;&gt;0,VLOOKUP($A19,DSLOP,IN_DTK!L$5,0),""),"")</f>
      </c>
      <c r="M19" s="47">
        <f>IF(ISNA(VLOOKUP($A19,DSLOP,IN_DTK!M$5,0))=FALSE,IF(M$8&lt;&gt;0,VLOOKUP($A19,DSLOP,IN_DTK!M$5,0),""),"")</f>
        <v>7</v>
      </c>
      <c r="N19" s="47">
        <f>IF(ISNA(VLOOKUP($A19,DSLOP,IN_DTK!N$5,0))=FALSE,IF(N$8&lt;&gt;0,VLOOKUP($A19,DSLOP,IN_DTK!N$5,0),""),"")</f>
      </c>
      <c r="O19" s="47">
        <f>IF(ISNA(VLOOKUP($A19,DSLOP,IN_DTK!O$5,0))=FALSE,IF(O$8&lt;&gt;0,VLOOKUP($A19,DSLOP,IN_DTK!O$5,0),""),"")</f>
      </c>
      <c r="P19" s="47">
        <f>IF(ISNA(VLOOKUP($A19,DSLOP,IN_DTK!P$5,0))=FALSE,IF(P$8&lt;&gt;0,VLOOKUP($A19,DSLOP,IN_DTK!P$5,0),""),"")</f>
        <v>7</v>
      </c>
      <c r="Q19" s="47">
        <f>IF(ISNA(VLOOKUP($A19,DSLOP,IN_DTK!Q$5,0))=FALSE,IF(Q$8&lt;&gt;0,VLOOKUP($A19,DSLOP,IN_DTK!Q$5,0),""),"")</f>
        <v>7.1</v>
      </c>
      <c r="R19" s="52" t="str">
        <f>IF(ISNA(VLOOKUP($A19,DSLOP,IN_DTK!R$5,0))=FALSE,IF(R$8&lt;&gt;0,VLOOKUP($A19,DSLOP,IN_DTK!R$5,0),""),"")</f>
        <v>Bảy Phẩy Một</v>
      </c>
      <c r="S19" s="47">
        <f>IF(ISNA(VLOOKUP($A19,DSLOP,IN_DTK!S$5,0))=FALSE,IF(A$9&lt;&gt;0,VLOOKUP($A19,DSLOP,IN_DTK!S$5,0),""),"")</f>
        <v>0</v>
      </c>
    </row>
    <row r="20" spans="1:19" ht="19.5" customHeight="1">
      <c r="A20" s="46">
        <v>12</v>
      </c>
      <c r="B20" s="47">
        <v>12</v>
      </c>
      <c r="C20" s="47">
        <f>IF(ISNA(VLOOKUP($A20,DSLOP,IN_DTK!C$5,0))=FALSE,VLOOKUP($A20,DSLOP,IN_DTK!C$5,0),"")</f>
        <v>1931111016</v>
      </c>
      <c r="D20" s="48" t="str">
        <f>IF(ISNA(VLOOKUP($A20,DSLOP,IN_DTK!D$5,0))=FALSE,VLOOKUP($A20,DSLOP,IN_DTK!D$5,0),"")</f>
        <v>Nguyễn Trung</v>
      </c>
      <c r="E20" s="49" t="str">
        <f>IF(ISNA(VLOOKUP($A20,DSLOP,IN_DTK!E$5,0))=FALSE,VLOOKUP($A20,DSLOP,IN_DTK!E$5,0),"")</f>
        <v>Trực</v>
      </c>
      <c r="F20" s="50" t="str">
        <f>IF(ISNA(VLOOKUP($A20,DSLOP,IN_DTK!F$5,0))=FALSE,VLOOKUP($A20,DSLOP,IN_DTK!F$5,0),"")</f>
        <v>05/10/1980</v>
      </c>
      <c r="G20" s="51" t="str">
        <f>IF(ISNA(VLOOKUP($A20,DSLOP,IN_DTK!G$5,0))=FALSE,VLOOKUP($A20,DSLOP,IN_DTK!G$5,0),"")</f>
        <v>K8MCS</v>
      </c>
      <c r="H20" s="47">
        <f>IF(ISNA(VLOOKUP($A20,DSLOP,IN_DTK!H$5,0))=FALSE,IF(H$8&lt;&gt;0,VLOOKUP($A20,DSLOP,IN_DTK!H$5,0),""),"")</f>
      </c>
      <c r="I20" s="47">
        <f>IF(ISNA(VLOOKUP($A20,DSLOP,IN_DTK!I$5,0))=FALSE,IF(I$8&lt;&gt;0,VLOOKUP($A20,DSLOP,IN_DTK!I$5,0),""),"")</f>
      </c>
      <c r="J20" s="47">
        <f>IF(ISNA(VLOOKUP($A20,DSLOP,IN_DTK!J$5,0))=FALSE,IF(J$8&lt;&gt;0,VLOOKUP($A20,DSLOP,IN_DTK!J$5,0),""),"")</f>
        <v>8</v>
      </c>
      <c r="K20" s="47">
        <f>IF(ISNA(VLOOKUP($A20,DSLOP,IN_DTK!K$5,0))=FALSE,IF(K$8&lt;&gt;0,VLOOKUP($A20,DSLOP,IN_DTK!K$5,0),""),"")</f>
      </c>
      <c r="L20" s="47">
        <f>IF(ISNA(VLOOKUP($A20,DSLOP,IN_DTK!L$5,0))=FALSE,IF(L$8&lt;&gt;0,VLOOKUP($A20,DSLOP,IN_DTK!L$5,0),""),"")</f>
      </c>
      <c r="M20" s="47">
        <f>IF(ISNA(VLOOKUP($A20,DSLOP,IN_DTK!M$5,0))=FALSE,IF(M$8&lt;&gt;0,VLOOKUP($A20,DSLOP,IN_DTK!M$5,0),""),"")</f>
        <v>7.5</v>
      </c>
      <c r="N20" s="47">
        <f>IF(ISNA(VLOOKUP($A20,DSLOP,IN_DTK!N$5,0))=FALSE,IF(N$8&lt;&gt;0,VLOOKUP($A20,DSLOP,IN_DTK!N$5,0),""),"")</f>
      </c>
      <c r="O20" s="47">
        <f>IF(ISNA(VLOOKUP($A20,DSLOP,IN_DTK!O$5,0))=FALSE,IF(O$8&lt;&gt;0,VLOOKUP($A20,DSLOP,IN_DTK!O$5,0),""),"")</f>
      </c>
      <c r="P20" s="47">
        <f>IF(ISNA(VLOOKUP($A20,DSLOP,IN_DTK!P$5,0))=FALSE,IF(P$8&lt;&gt;0,VLOOKUP($A20,DSLOP,IN_DTK!P$5,0),""),"")</f>
        <v>7</v>
      </c>
      <c r="Q20" s="47">
        <f>IF(ISNA(VLOOKUP($A20,DSLOP,IN_DTK!Q$5,0))=FALSE,IF(Q$8&lt;&gt;0,VLOOKUP($A20,DSLOP,IN_DTK!Q$5,0),""),"")</f>
        <v>7.2</v>
      </c>
      <c r="R20" s="52" t="str">
        <f>IF(ISNA(VLOOKUP($A20,DSLOP,IN_DTK!R$5,0))=FALSE,IF(R$8&lt;&gt;0,VLOOKUP($A20,DSLOP,IN_DTK!R$5,0),""),"")</f>
        <v>Bảy Phẩy Hai</v>
      </c>
      <c r="S20" s="47">
        <f>IF(ISNA(VLOOKUP($A20,DSLOP,IN_DTK!S$5,0))=FALSE,IF(A$9&lt;&gt;0,VLOOKUP($A20,DSLOP,IN_DTK!S$5,0),""),"")</f>
        <v>0</v>
      </c>
    </row>
    <row r="21" spans="1:19" ht="19.5" customHeight="1">
      <c r="A21" s="46">
        <v>13</v>
      </c>
      <c r="B21" s="47">
        <v>13</v>
      </c>
      <c r="C21" s="47">
        <f>IF(ISNA(VLOOKUP($A21,DSLOP,IN_DTK!C$5,0))=FALSE,VLOOKUP($A21,DSLOP,IN_DTK!C$5,0),"")</f>
        <v>1931111017</v>
      </c>
      <c r="D21" s="48" t="str">
        <f>IF(ISNA(VLOOKUP($A21,DSLOP,IN_DTK!D$5,0))=FALSE,VLOOKUP($A21,DSLOP,IN_DTK!D$5,0),"")</f>
        <v>Lê Quốc</v>
      </c>
      <c r="E21" s="49" t="str">
        <f>IF(ISNA(VLOOKUP($A21,DSLOP,IN_DTK!E$5,0))=FALSE,VLOOKUP($A21,DSLOP,IN_DTK!E$5,0),"")</f>
        <v>Tuấn</v>
      </c>
      <c r="F21" s="50" t="str">
        <f>IF(ISNA(VLOOKUP($A21,DSLOP,IN_DTK!F$5,0))=FALSE,VLOOKUP($A21,DSLOP,IN_DTK!F$5,0),"")</f>
        <v>09/08/1986</v>
      </c>
      <c r="G21" s="51" t="str">
        <f>IF(ISNA(VLOOKUP($A21,DSLOP,IN_DTK!G$5,0))=FALSE,VLOOKUP($A21,DSLOP,IN_DTK!G$5,0),"")</f>
        <v>K8MCS</v>
      </c>
      <c r="H21" s="47">
        <f>IF(ISNA(VLOOKUP($A21,DSLOP,IN_DTK!H$5,0))=FALSE,IF(H$8&lt;&gt;0,VLOOKUP($A21,DSLOP,IN_DTK!H$5,0),""),"")</f>
      </c>
      <c r="I21" s="47">
        <f>IF(ISNA(VLOOKUP($A21,DSLOP,IN_DTK!I$5,0))=FALSE,IF(I$8&lt;&gt;0,VLOOKUP($A21,DSLOP,IN_DTK!I$5,0),""),"")</f>
      </c>
      <c r="J21" s="47">
        <f>IF(ISNA(VLOOKUP($A21,DSLOP,IN_DTK!J$5,0))=FALSE,IF(J$8&lt;&gt;0,VLOOKUP($A21,DSLOP,IN_DTK!J$5,0),""),"")</f>
        <v>8</v>
      </c>
      <c r="K21" s="47">
        <f>IF(ISNA(VLOOKUP($A21,DSLOP,IN_DTK!K$5,0))=FALSE,IF(K$8&lt;&gt;0,VLOOKUP($A21,DSLOP,IN_DTK!K$5,0),""),"")</f>
      </c>
      <c r="L21" s="47">
        <f>IF(ISNA(VLOOKUP($A21,DSLOP,IN_DTK!L$5,0))=FALSE,IF(L$8&lt;&gt;0,VLOOKUP($A21,DSLOP,IN_DTK!L$5,0),""),"")</f>
      </c>
      <c r="M21" s="47">
        <f>IF(ISNA(VLOOKUP($A21,DSLOP,IN_DTK!M$5,0))=FALSE,IF(M$8&lt;&gt;0,VLOOKUP($A21,DSLOP,IN_DTK!M$5,0),""),"")</f>
        <v>7.5</v>
      </c>
      <c r="N21" s="47">
        <f>IF(ISNA(VLOOKUP($A21,DSLOP,IN_DTK!N$5,0))=FALSE,IF(N$8&lt;&gt;0,VLOOKUP($A21,DSLOP,IN_DTK!N$5,0),""),"")</f>
      </c>
      <c r="O21" s="47">
        <f>IF(ISNA(VLOOKUP($A21,DSLOP,IN_DTK!O$5,0))=FALSE,IF(O$8&lt;&gt;0,VLOOKUP($A21,DSLOP,IN_DTK!O$5,0),""),"")</f>
      </c>
      <c r="P21" s="47">
        <f>IF(ISNA(VLOOKUP($A21,DSLOP,IN_DTK!P$5,0))=FALSE,IF(P$8&lt;&gt;0,VLOOKUP($A21,DSLOP,IN_DTK!P$5,0),""),"")</f>
        <v>8</v>
      </c>
      <c r="Q21" s="47">
        <f>IF(ISNA(VLOOKUP($A21,DSLOP,IN_DTK!Q$5,0))=FALSE,IF(Q$8&lt;&gt;0,VLOOKUP($A21,DSLOP,IN_DTK!Q$5,0),""),"")</f>
        <v>7.9</v>
      </c>
      <c r="R21" s="52" t="str">
        <f>IF(ISNA(VLOOKUP($A21,DSLOP,IN_DTK!R$5,0))=FALSE,IF(R$8&lt;&gt;0,VLOOKUP($A21,DSLOP,IN_DTK!R$5,0),""),"")</f>
        <v>Bảy Phẩy Chín</v>
      </c>
      <c r="S21" s="47">
        <f>IF(ISNA(VLOOKUP($A21,DSLOP,IN_DTK!S$5,0))=FALSE,IF(A$9&lt;&gt;0,VLOOKUP($A21,DSLOP,IN_DTK!S$5,0),""),"")</f>
        <v>0</v>
      </c>
    </row>
    <row r="22" spans="1:19" ht="19.5" customHeight="1">
      <c r="A22" s="46">
        <v>14</v>
      </c>
      <c r="B22" s="47">
        <v>14</v>
      </c>
      <c r="C22" s="47">
        <f>IF(ISNA(VLOOKUP($A22,DSLOP,IN_DTK!C$5,0))=FALSE,VLOOKUP($A22,DSLOP,IN_DTK!C$5,0),"")</f>
        <v>1931111018</v>
      </c>
      <c r="D22" s="48" t="str">
        <f>IF(ISNA(VLOOKUP($A22,DSLOP,IN_DTK!D$5,0))=FALSE,VLOOKUP($A22,DSLOP,IN_DTK!D$5,0),"")</f>
        <v>Nguyễn Anh</v>
      </c>
      <c r="E22" s="49" t="str">
        <f>IF(ISNA(VLOOKUP($A22,DSLOP,IN_DTK!E$5,0))=FALSE,VLOOKUP($A22,DSLOP,IN_DTK!E$5,0),"")</f>
        <v>Tuấn</v>
      </c>
      <c r="F22" s="50" t="str">
        <f>IF(ISNA(VLOOKUP($A22,DSLOP,IN_DTK!F$5,0))=FALSE,VLOOKUP($A22,DSLOP,IN_DTK!F$5,0),"")</f>
        <v>18/07/1989</v>
      </c>
      <c r="G22" s="51" t="str">
        <f>IF(ISNA(VLOOKUP($A22,DSLOP,IN_DTK!G$5,0))=FALSE,VLOOKUP($A22,DSLOP,IN_DTK!G$5,0),"")</f>
        <v>K8MCS</v>
      </c>
      <c r="H22" s="47">
        <f>IF(ISNA(VLOOKUP($A22,DSLOP,IN_DTK!H$5,0))=FALSE,IF(H$8&lt;&gt;0,VLOOKUP($A22,DSLOP,IN_DTK!H$5,0),""),"")</f>
      </c>
      <c r="I22" s="47">
        <f>IF(ISNA(VLOOKUP($A22,DSLOP,IN_DTK!I$5,0))=FALSE,IF(I$8&lt;&gt;0,VLOOKUP($A22,DSLOP,IN_DTK!I$5,0),""),"")</f>
      </c>
      <c r="J22" s="47">
        <f>IF(ISNA(VLOOKUP($A22,DSLOP,IN_DTK!J$5,0))=FALSE,IF(J$8&lt;&gt;0,VLOOKUP($A22,DSLOP,IN_DTK!J$5,0),""),"")</f>
        <v>8</v>
      </c>
      <c r="K22" s="47">
        <f>IF(ISNA(VLOOKUP($A22,DSLOP,IN_DTK!K$5,0))=FALSE,IF(K$8&lt;&gt;0,VLOOKUP($A22,DSLOP,IN_DTK!K$5,0),""),"")</f>
      </c>
      <c r="L22" s="47">
        <f>IF(ISNA(VLOOKUP($A22,DSLOP,IN_DTK!L$5,0))=FALSE,IF(L$8&lt;&gt;0,VLOOKUP($A22,DSLOP,IN_DTK!L$5,0),""),"")</f>
      </c>
      <c r="M22" s="47">
        <f>IF(ISNA(VLOOKUP($A22,DSLOP,IN_DTK!M$5,0))=FALSE,IF(M$8&lt;&gt;0,VLOOKUP($A22,DSLOP,IN_DTK!M$5,0),""),"")</f>
        <v>7.5</v>
      </c>
      <c r="N22" s="47">
        <f>IF(ISNA(VLOOKUP($A22,DSLOP,IN_DTK!N$5,0))=FALSE,IF(N$8&lt;&gt;0,VLOOKUP($A22,DSLOP,IN_DTK!N$5,0),""),"")</f>
      </c>
      <c r="O22" s="47">
        <f>IF(ISNA(VLOOKUP($A22,DSLOP,IN_DTK!O$5,0))=FALSE,IF(O$8&lt;&gt;0,VLOOKUP($A22,DSLOP,IN_DTK!O$5,0),""),"")</f>
      </c>
      <c r="P22" s="47">
        <f>IF(ISNA(VLOOKUP($A22,DSLOP,IN_DTK!P$5,0))=FALSE,IF(P$8&lt;&gt;0,VLOOKUP($A22,DSLOP,IN_DTK!P$5,0),""),"")</f>
        <v>7</v>
      </c>
      <c r="Q22" s="47">
        <f>IF(ISNA(VLOOKUP($A22,DSLOP,IN_DTK!Q$5,0))=FALSE,IF(Q$8&lt;&gt;0,VLOOKUP($A22,DSLOP,IN_DTK!Q$5,0),""),"")</f>
        <v>7.2</v>
      </c>
      <c r="R22" s="52" t="str">
        <f>IF(ISNA(VLOOKUP($A22,DSLOP,IN_DTK!R$5,0))=FALSE,IF(R$8&lt;&gt;0,VLOOKUP($A22,DSLOP,IN_DTK!R$5,0),""),"")</f>
        <v>Bảy Phẩy Hai</v>
      </c>
      <c r="S22" s="47">
        <f>IF(ISNA(VLOOKUP($A22,DSLOP,IN_DTK!S$5,0))=FALSE,IF(A$9&lt;&gt;0,VLOOKUP($A22,DSLOP,IN_DTK!S$5,0),""),"")</f>
        <v>0</v>
      </c>
    </row>
    <row r="23" spans="1:19" ht="19.5" customHeight="1">
      <c r="A23" s="46">
        <v>15</v>
      </c>
      <c r="B23" s="47">
        <v>15</v>
      </c>
      <c r="C23" s="47">
        <f>IF(ISNA(VLOOKUP($A23,DSLOP,IN_DTK!C$5,0))=FALSE,VLOOKUP($A23,DSLOP,IN_DTK!C$5,0),"")</f>
        <v>1930111019</v>
      </c>
      <c r="D23" s="48" t="str">
        <f>IF(ISNA(VLOOKUP($A23,DSLOP,IN_DTK!D$5,0))=FALSE,VLOOKUP($A23,DSLOP,IN_DTK!D$5,0),"")</f>
        <v>Lê Vũ Kim</v>
      </c>
      <c r="E23" s="49" t="str">
        <f>IF(ISNA(VLOOKUP($A23,DSLOP,IN_DTK!E$5,0))=FALSE,VLOOKUP($A23,DSLOP,IN_DTK!E$5,0),"")</f>
        <v>Vương</v>
      </c>
      <c r="F23" s="50" t="str">
        <f>IF(ISNA(VLOOKUP($A23,DSLOP,IN_DTK!F$5,0))=FALSE,VLOOKUP($A23,DSLOP,IN_DTK!F$5,0),"")</f>
        <v>16/10/1988</v>
      </c>
      <c r="G23" s="51" t="str">
        <f>IF(ISNA(VLOOKUP($A23,DSLOP,IN_DTK!G$5,0))=FALSE,VLOOKUP($A23,DSLOP,IN_DTK!G$5,0),"")</f>
        <v>K8MCS</v>
      </c>
      <c r="H23" s="47">
        <f>IF(ISNA(VLOOKUP($A23,DSLOP,IN_DTK!H$5,0))=FALSE,IF(H$8&lt;&gt;0,VLOOKUP($A23,DSLOP,IN_DTK!H$5,0),""),"")</f>
      </c>
      <c r="I23" s="47">
        <f>IF(ISNA(VLOOKUP($A23,DSLOP,IN_DTK!I$5,0))=FALSE,IF(I$8&lt;&gt;0,VLOOKUP($A23,DSLOP,IN_DTK!I$5,0),""),"")</f>
      </c>
      <c r="J23" s="47">
        <f>IF(ISNA(VLOOKUP($A23,DSLOP,IN_DTK!J$5,0))=FALSE,IF(J$8&lt;&gt;0,VLOOKUP($A23,DSLOP,IN_DTK!J$5,0),""),"")</f>
        <v>8</v>
      </c>
      <c r="K23" s="47">
        <f>IF(ISNA(VLOOKUP($A23,DSLOP,IN_DTK!K$5,0))=FALSE,IF(K$8&lt;&gt;0,VLOOKUP($A23,DSLOP,IN_DTK!K$5,0),""),"")</f>
      </c>
      <c r="L23" s="47">
        <f>IF(ISNA(VLOOKUP($A23,DSLOP,IN_DTK!L$5,0))=FALSE,IF(L$8&lt;&gt;0,VLOOKUP($A23,DSLOP,IN_DTK!L$5,0),""),"")</f>
      </c>
      <c r="M23" s="47">
        <f>IF(ISNA(VLOOKUP($A23,DSLOP,IN_DTK!M$5,0))=FALSE,IF(M$8&lt;&gt;0,VLOOKUP($A23,DSLOP,IN_DTK!M$5,0),""),"")</f>
        <v>8.5</v>
      </c>
      <c r="N23" s="47">
        <f>IF(ISNA(VLOOKUP($A23,DSLOP,IN_DTK!N$5,0))=FALSE,IF(N$8&lt;&gt;0,VLOOKUP($A23,DSLOP,IN_DTK!N$5,0),""),"")</f>
      </c>
      <c r="O23" s="47">
        <f>IF(ISNA(VLOOKUP($A23,DSLOP,IN_DTK!O$5,0))=FALSE,IF(O$8&lt;&gt;0,VLOOKUP($A23,DSLOP,IN_DTK!O$5,0),""),"")</f>
      </c>
      <c r="P23" s="47">
        <f>IF(ISNA(VLOOKUP($A23,DSLOP,IN_DTK!P$5,0))=FALSE,IF(P$8&lt;&gt;0,VLOOKUP($A23,DSLOP,IN_DTK!P$5,0),""),"")</f>
        <v>7.5</v>
      </c>
      <c r="Q23" s="47">
        <f>IF(ISNA(VLOOKUP($A23,DSLOP,IN_DTK!Q$5,0))=FALSE,IF(Q$8&lt;&gt;0,VLOOKUP($A23,DSLOP,IN_DTK!Q$5,0),""),"")</f>
        <v>7.8</v>
      </c>
      <c r="R23" s="52" t="str">
        <f>IF(ISNA(VLOOKUP($A23,DSLOP,IN_DTK!R$5,0))=FALSE,IF(R$8&lt;&gt;0,VLOOKUP($A23,DSLOP,IN_DTK!R$5,0),""),"")</f>
        <v>Bảy  Phẩy Tám</v>
      </c>
      <c r="S23" s="47">
        <f>IF(ISNA(VLOOKUP($A23,DSLOP,IN_DTK!S$5,0))=FALSE,IF(A$9&lt;&gt;0,VLOOKUP($A23,DSLOP,IN_DTK!S$5,0),""),"")</f>
        <v>0</v>
      </c>
    </row>
    <row r="24" spans="1:19" s="55" customFormat="1" ht="10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5.75" customHeight="1">
      <c r="A25" s="54"/>
      <c r="B25" s="54"/>
      <c r="C25" s="56" t="s">
        <v>21</v>
      </c>
      <c r="D25" s="56"/>
      <c r="E25" s="56"/>
      <c r="F25" s="56"/>
      <c r="G25" s="56"/>
      <c r="H25" s="56"/>
      <c r="I25" s="56"/>
      <c r="J25" s="56"/>
      <c r="K25" s="56"/>
      <c r="L25" s="57"/>
      <c r="M25" s="54"/>
      <c r="N25" s="54"/>
      <c r="O25" s="54"/>
      <c r="P25" s="54"/>
      <c r="Q25" s="54"/>
      <c r="R25" s="58"/>
      <c r="S25" s="59"/>
    </row>
    <row r="26" spans="1:19" ht="24" customHeight="1">
      <c r="A26" s="54"/>
      <c r="B26" s="54"/>
      <c r="C26" s="60" t="s">
        <v>2</v>
      </c>
      <c r="D26" s="61" t="s">
        <v>22</v>
      </c>
      <c r="E26" s="62"/>
      <c r="F26" s="63"/>
      <c r="G26" s="34" t="s">
        <v>23</v>
      </c>
      <c r="H26" s="64" t="s">
        <v>24</v>
      </c>
      <c r="I26" s="64"/>
      <c r="J26" s="64"/>
      <c r="L26" s="38"/>
      <c r="M26" s="65" t="s">
        <v>25</v>
      </c>
      <c r="N26" s="65"/>
      <c r="O26" s="65"/>
      <c r="P26" s="65"/>
      <c r="Q26" s="54"/>
      <c r="R26" s="58"/>
      <c r="S26" s="59"/>
    </row>
    <row r="27" spans="1:19" ht="12.75" customHeight="1">
      <c r="A27" s="54"/>
      <c r="B27" s="54"/>
      <c r="C27" s="66">
        <v>1</v>
      </c>
      <c r="D27" s="67" t="s">
        <v>26</v>
      </c>
      <c r="E27" s="68"/>
      <c r="F27" s="69"/>
      <c r="G27" s="66">
        <f>COUNTIF($Q$9:$Q$23,"&gt;=4")</f>
        <v>15</v>
      </c>
      <c r="H27" s="70">
        <f>G27/$G$29</f>
        <v>1</v>
      </c>
      <c r="I27" s="70"/>
      <c r="J27" s="70"/>
      <c r="L27" s="15"/>
      <c r="M27" s="65"/>
      <c r="N27" s="65"/>
      <c r="O27" s="65"/>
      <c r="P27" s="65"/>
      <c r="Q27" s="54"/>
      <c r="R27" s="58"/>
      <c r="S27" s="59"/>
    </row>
    <row r="28" spans="1:19" ht="12.75" customHeight="1">
      <c r="A28" s="54"/>
      <c r="B28" s="54"/>
      <c r="C28" s="66">
        <v>2</v>
      </c>
      <c r="D28" s="67" t="s">
        <v>27</v>
      </c>
      <c r="E28" s="68"/>
      <c r="F28" s="69"/>
      <c r="G28" s="66">
        <f>COUNTIF($Q$9:$Q$23,"&lt;4")</f>
        <v>0</v>
      </c>
      <c r="H28" s="70">
        <f>G28/$G$29</f>
        <v>0</v>
      </c>
      <c r="I28" s="70"/>
      <c r="J28" s="70"/>
      <c r="L28" s="15"/>
      <c r="M28" s="65"/>
      <c r="N28" s="65"/>
      <c r="O28" s="65"/>
      <c r="P28" s="65"/>
      <c r="Q28" s="54"/>
      <c r="R28" s="58"/>
      <c r="S28" s="59"/>
    </row>
    <row r="29" spans="1:19" ht="12.75" customHeight="1">
      <c r="A29" s="54"/>
      <c r="B29" s="54"/>
      <c r="C29" s="24" t="s">
        <v>28</v>
      </c>
      <c r="D29" s="25"/>
      <c r="E29" s="25"/>
      <c r="F29" s="26"/>
      <c r="G29" s="71">
        <f>SUM(G27:G28)</f>
        <v>15</v>
      </c>
      <c r="H29" s="72">
        <f>SUM(H27:I28)</f>
        <v>1</v>
      </c>
      <c r="I29" s="72"/>
      <c r="J29" s="72"/>
      <c r="L29" s="15"/>
      <c r="M29" s="65"/>
      <c r="N29" s="65"/>
      <c r="O29" s="65"/>
      <c r="P29" s="65"/>
      <c r="Q29" s="54"/>
      <c r="R29" s="58"/>
      <c r="S29" s="59"/>
    </row>
    <row r="30" spans="1:19" ht="12.75" customHeight="1">
      <c r="A30" s="54"/>
      <c r="B30" s="54"/>
      <c r="P30" s="76" t="str">
        <f ca="1">"Đà Nẵng, "&amp;TEXT(TODAY(),"dd/mm/yyyy")</f>
        <v>Đà Nẵng, 11/05/2015</v>
      </c>
      <c r="Q30" s="76"/>
      <c r="R30" s="76"/>
      <c r="S30" s="76"/>
    </row>
    <row r="31" spans="1:19" ht="12.75" customHeight="1">
      <c r="A31" s="54"/>
      <c r="B31" s="54"/>
      <c r="C31" s="73" t="s">
        <v>29</v>
      </c>
      <c r="E31" s="77" t="s">
        <v>30</v>
      </c>
      <c r="G31" s="78"/>
      <c r="H31" s="79" t="s">
        <v>31</v>
      </c>
      <c r="J31" s="53"/>
      <c r="K31" s="54"/>
      <c r="L31" s="73"/>
      <c r="P31" s="4" t="s">
        <v>32</v>
      </c>
      <c r="Q31" s="4"/>
      <c r="R31" s="4"/>
      <c r="S31" s="4"/>
    </row>
    <row r="32" spans="1:18" ht="12" customHeight="1">
      <c r="A32" s="54"/>
      <c r="B32" s="54"/>
      <c r="I32" s="80"/>
      <c r="J32" s="53"/>
      <c r="K32" s="81"/>
      <c r="P32" s="53"/>
      <c r="Q32" s="82"/>
      <c r="R32" s="82"/>
    </row>
    <row r="33" spans="1:18" ht="12">
      <c r="A33" s="54"/>
      <c r="B33" s="54"/>
      <c r="R33" s="15"/>
    </row>
    <row r="34" spans="1:12" ht="12">
      <c r="A34" s="54"/>
      <c r="B34" s="54"/>
      <c r="G34" s="54"/>
      <c r="L34" s="73"/>
    </row>
    <row r="35" spans="1:12" ht="12">
      <c r="A35" s="54"/>
      <c r="B35" s="54"/>
      <c r="G35" s="54"/>
      <c r="L35" s="73"/>
    </row>
    <row r="36" spans="1:2" ht="12">
      <c r="A36" s="54"/>
      <c r="B36" s="54"/>
    </row>
    <row r="37" spans="1:19" s="85" customFormat="1" ht="12">
      <c r="A37" s="84" t="s">
        <v>33</v>
      </c>
      <c r="C37" s="86" t="s">
        <v>34</v>
      </c>
      <c r="D37" s="84"/>
      <c r="E37" s="86" t="s">
        <v>35</v>
      </c>
      <c r="F37" s="84"/>
      <c r="G37" s="84"/>
      <c r="H37" s="86" t="s">
        <v>36</v>
      </c>
      <c r="I37" s="84"/>
      <c r="J37" s="84"/>
      <c r="K37" s="84"/>
      <c r="L37" s="84"/>
      <c r="M37" s="84"/>
      <c r="N37" s="84"/>
      <c r="O37" s="84"/>
      <c r="P37" s="87" t="s">
        <v>37</v>
      </c>
      <c r="Q37" s="87"/>
      <c r="R37" s="87"/>
      <c r="S37" s="87"/>
    </row>
    <row r="38" spans="1:19" s="85" customFormat="1" ht="12.75" customHeight="1">
      <c r="A38" s="84"/>
      <c r="C38" s="86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7"/>
      <c r="Q38" s="87"/>
      <c r="R38" s="87"/>
      <c r="S38" s="87"/>
    </row>
  </sheetData>
  <sheetProtection/>
  <mergeCells count="31">
    <mergeCell ref="P38:S38"/>
    <mergeCell ref="C29:F29"/>
    <mergeCell ref="H29:J29"/>
    <mergeCell ref="M29:P29"/>
    <mergeCell ref="P30:S30"/>
    <mergeCell ref="P31:S31"/>
    <mergeCell ref="P37:S37"/>
    <mergeCell ref="D27:E27"/>
    <mergeCell ref="H27:J27"/>
    <mergeCell ref="M27:P27"/>
    <mergeCell ref="D28:E28"/>
    <mergeCell ref="H28:J28"/>
    <mergeCell ref="M28:P28"/>
    <mergeCell ref="H6:P6"/>
    <mergeCell ref="Q6:R7"/>
    <mergeCell ref="S6:S8"/>
    <mergeCell ref="A7:A8"/>
    <mergeCell ref="C25:L25"/>
    <mergeCell ref="D26:F26"/>
    <mergeCell ref="H26:J26"/>
    <mergeCell ref="M26:P26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5:S29 C9:G23">
    <cfRule type="cellIs" priority="3" dxfId="2" operator="equal" stopIfTrue="1">
      <formula>0</formula>
    </cfRule>
  </conditionalFormatting>
  <conditionalFormatting sqref="B24:R24 S9:S24">
    <cfRule type="cellIs" priority="2" dxfId="1" operator="equal" stopIfTrue="1">
      <formula>0</formula>
    </cfRule>
  </conditionalFormatting>
  <conditionalFormatting sqref="Q9:Q23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2015-05-11T08:55:22Z</dcterms:created>
  <dcterms:modified xsi:type="dcterms:W3CDTF">2015-05-11T08:57:53Z</dcterms:modified>
  <cp:category/>
  <cp:version/>
  <cp:contentType/>
  <cp:contentStatus/>
</cp:coreProperties>
</file>